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BQLKKT MOI\NAM 2026\Trung tam\Du toan nguon thu phi duoc de lai\Lan 3 chinh thuc\"/>
    </mc:Choice>
  </mc:AlternateContent>
  <xr:revisionPtr revIDLastSave="0" documentId="13_ncr:1_{FECCBB4A-ABAD-4280-8CA1-E040ADFEF462}" xr6:coauthVersionLast="47" xr6:coauthVersionMax="47" xr10:uidLastSave="{00000000-0000-0000-0000-000000000000}"/>
  <bookViews>
    <workbookView xWindow="-120" yWindow="-120" windowWidth="29040" windowHeight="15840" firstSheet="3" activeTab="5" xr2:uid="{00000000-000D-0000-FFFF-FFFF00000000}"/>
  </bookViews>
  <sheets>
    <sheet name="VPĐKĐ" sheetId="5" state="hidden" r:id="rId1"/>
    <sheet name="TTCN" sheetId="4" state="hidden" r:id="rId2"/>
    <sheet name="VPSỞ" sheetId="2" state="hidden" r:id="rId3"/>
    <sheet name="MAU 49" sheetId="3" r:id="rId4"/>
    <sheet name="DTBS" sheetId="6" state="hidden" r:id="rId5"/>
    <sheet name="Thuyet minh kem theo mau 49" sheetId="9" r:id="rId6"/>
  </sheets>
  <definedNames>
    <definedName name="_xlnm.Print_Titles" localSheetId="3">'MAU 49'!$8:$12</definedName>
    <definedName name="_xlnm.Print_Titles" localSheetId="5">'Thuyet minh kem theo mau 49'!$10:$10</definedName>
  </definedNames>
  <calcPr calcId="191029"/>
  <fileRecoveryPr autoRecover="0"/>
</workbook>
</file>

<file path=xl/calcChain.xml><?xml version="1.0" encoding="utf-8"?>
<calcChain xmlns="http://schemas.openxmlformats.org/spreadsheetml/2006/main">
  <c r="C21" i="3" l="1"/>
  <c r="D70" i="9"/>
  <c r="D74" i="9"/>
  <c r="C74" i="9" s="1"/>
  <c r="D79" i="9"/>
  <c r="C79" i="9" s="1"/>
  <c r="D72" i="9"/>
  <c r="D69" i="9"/>
  <c r="C69" i="9" s="1"/>
  <c r="D68" i="9"/>
  <c r="C68" i="9" s="1"/>
  <c r="D67" i="9"/>
  <c r="D50" i="9"/>
  <c r="C50" i="9" s="1"/>
  <c r="D62" i="9"/>
  <c r="D80" i="9"/>
  <c r="C80" i="9" s="1"/>
  <c r="C28" i="3"/>
  <c r="C18" i="3"/>
  <c r="C87" i="9"/>
  <c r="C86" i="9"/>
  <c r="C85" i="9"/>
  <c r="C84" i="9"/>
  <c r="D83" i="9"/>
  <c r="D82" i="9" s="1"/>
  <c r="C82" i="9" s="1"/>
  <c r="D75" i="9"/>
  <c r="C75" i="9" s="1"/>
  <c r="D20" i="3"/>
  <c r="C20" i="3" s="1"/>
  <c r="C22" i="9"/>
  <c r="C37" i="9"/>
  <c r="C38" i="9"/>
  <c r="C47" i="9"/>
  <c r="C48" i="9"/>
  <c r="C49" i="9"/>
  <c r="C56" i="9"/>
  <c r="C63" i="9"/>
  <c r="C66" i="9"/>
  <c r="C70" i="9"/>
  <c r="C73" i="9"/>
  <c r="C76" i="9"/>
  <c r="D24" i="9"/>
  <c r="C24" i="9" s="1"/>
  <c r="D78" i="9"/>
  <c r="C78" i="9" s="1"/>
  <c r="C72" i="9"/>
  <c r="D64" i="9"/>
  <c r="C64" i="9" s="1"/>
  <c r="D60" i="9"/>
  <c r="C60" i="9" s="1"/>
  <c r="D59" i="9"/>
  <c r="C59" i="9" s="1"/>
  <c r="D58" i="9"/>
  <c r="D53" i="9"/>
  <c r="C53" i="9" s="1"/>
  <c r="D55" i="9"/>
  <c r="C55" i="9" s="1"/>
  <c r="D54" i="9"/>
  <c r="C54" i="9" s="1"/>
  <c r="D51" i="9"/>
  <c r="C51" i="9" s="1"/>
  <c r="D46" i="9"/>
  <c r="D44" i="9"/>
  <c r="D43" i="9"/>
  <c r="C43" i="9" s="1"/>
  <c r="D42" i="9"/>
  <c r="C42" i="9" s="1"/>
  <c r="D39" i="9"/>
  <c r="C39" i="9" s="1"/>
  <c r="D32" i="9"/>
  <c r="D30" i="9"/>
  <c r="D21" i="9"/>
  <c r="C21" i="9" s="1"/>
  <c r="D20" i="9"/>
  <c r="D18" i="9"/>
  <c r="C18" i="9" s="1"/>
  <c r="C12" i="9"/>
  <c r="D11" i="9"/>
  <c r="C11" i="9" s="1"/>
  <c r="D27" i="3"/>
  <c r="C27" i="3" s="1"/>
  <c r="D17" i="3"/>
  <c r="D14" i="3" s="1"/>
  <c r="C14" i="3" s="1"/>
  <c r="D65" i="9" l="1"/>
  <c r="C65" i="9" s="1"/>
  <c r="C67" i="9"/>
  <c r="D19" i="9"/>
  <c r="C19" i="9" s="1"/>
  <c r="D24" i="3"/>
  <c r="C24" i="3" s="1"/>
  <c r="D19" i="3"/>
  <c r="C19" i="3" s="1"/>
  <c r="C17" i="3"/>
  <c r="D45" i="9"/>
  <c r="D81" i="9"/>
  <c r="D23" i="9"/>
  <c r="C23" i="9" s="1"/>
  <c r="C83" i="9"/>
  <c r="C20" i="9"/>
  <c r="D17" i="9"/>
  <c r="C17" i="9" s="1"/>
  <c r="D77" i="9"/>
  <c r="C77" i="9" s="1"/>
  <c r="D71" i="9"/>
  <c r="C71" i="9" s="1"/>
  <c r="D29" i="9"/>
  <c r="C29" i="9" s="1"/>
  <c r="C62" i="9"/>
  <c r="D61" i="9"/>
  <c r="C61" i="9" s="1"/>
  <c r="D31" i="9"/>
  <c r="C31" i="9" s="1"/>
  <c r="D57" i="9"/>
  <c r="C57" i="9" s="1"/>
  <c r="D52" i="9"/>
  <c r="C52" i="9" s="1"/>
  <c r="D41" i="9"/>
  <c r="C45" i="9"/>
  <c r="C58" i="9"/>
  <c r="C46" i="9"/>
  <c r="C44" i="9"/>
  <c r="C32" i="9"/>
  <c r="C30" i="9"/>
  <c r="D34" i="9"/>
  <c r="D35" i="9"/>
  <c r="C35" i="9" s="1"/>
  <c r="D36" i="9"/>
  <c r="C36" i="9" s="1"/>
  <c r="D26" i="9"/>
  <c r="D27" i="9"/>
  <c r="C27" i="9" s="1"/>
  <c r="D28" i="9"/>
  <c r="C28" i="9" s="1"/>
  <c r="C357" i="6"/>
  <c r="C356" i="6"/>
  <c r="C355" i="6"/>
  <c r="E354" i="6"/>
  <c r="D354" i="6"/>
  <c r="C352" i="6"/>
  <c r="C351" i="6"/>
  <c r="C350" i="6"/>
  <c r="E349" i="6"/>
  <c r="E336" i="6" s="1"/>
  <c r="D349" i="6"/>
  <c r="D336" i="6" s="1"/>
  <c r="C336" i="6" s="1"/>
  <c r="E345" i="6"/>
  <c r="D345" i="6"/>
  <c r="C310" i="6"/>
  <c r="C282" i="6"/>
  <c r="C281" i="6"/>
  <c r="C280" i="6"/>
  <c r="E279" i="6"/>
  <c r="C279" i="6" s="1"/>
  <c r="D279" i="6"/>
  <c r="C277" i="6"/>
  <c r="C276" i="6"/>
  <c r="C275" i="6"/>
  <c r="E274" i="6"/>
  <c r="D274" i="6"/>
  <c r="E270" i="6"/>
  <c r="D270" i="6"/>
  <c r="C235" i="6"/>
  <c r="C207" i="6"/>
  <c r="C206" i="6"/>
  <c r="C205" i="6"/>
  <c r="E204" i="6"/>
  <c r="D204" i="6"/>
  <c r="C204" i="6" s="1"/>
  <c r="C202" i="6"/>
  <c r="C201" i="6"/>
  <c r="C200" i="6"/>
  <c r="E199" i="6"/>
  <c r="D199" i="6"/>
  <c r="E195" i="6"/>
  <c r="D195" i="6"/>
  <c r="C160" i="6"/>
  <c r="E129" i="6"/>
  <c r="D129" i="6"/>
  <c r="C125" i="6"/>
  <c r="E124" i="6"/>
  <c r="D124" i="6"/>
  <c r="E120" i="6"/>
  <c r="D120" i="6"/>
  <c r="D111" i="6"/>
  <c r="E55" i="6"/>
  <c r="D55" i="6"/>
  <c r="C51" i="6"/>
  <c r="E50" i="6"/>
  <c r="D50" i="6"/>
  <c r="C50" i="6"/>
  <c r="E46" i="6"/>
  <c r="D46" i="6"/>
  <c r="D37" i="6" s="1"/>
  <c r="C63" i="2"/>
  <c r="C62" i="2"/>
  <c r="C61" i="2"/>
  <c r="I60" i="2"/>
  <c r="H60" i="2"/>
  <c r="G60" i="2"/>
  <c r="F60" i="2"/>
  <c r="D60" i="2"/>
  <c r="C59" i="2"/>
  <c r="C58" i="2"/>
  <c r="C57" i="2"/>
  <c r="I56" i="2"/>
  <c r="H56" i="2"/>
  <c r="G56" i="2"/>
  <c r="F56" i="2"/>
  <c r="E56" i="2"/>
  <c r="E42" i="2" s="1"/>
  <c r="D56" i="2"/>
  <c r="C55" i="2"/>
  <c r="C54" i="2"/>
  <c r="I52" i="2"/>
  <c r="G52" i="2"/>
  <c r="F52" i="2"/>
  <c r="D52" i="2"/>
  <c r="C51" i="2"/>
  <c r="C50" i="2"/>
  <c r="C49" i="2"/>
  <c r="H48" i="2"/>
  <c r="C47" i="2"/>
  <c r="C46" i="2"/>
  <c r="C45" i="2"/>
  <c r="C44" i="2"/>
  <c r="I43" i="2"/>
  <c r="H43" i="2"/>
  <c r="C43" i="2" s="1"/>
  <c r="C41" i="2"/>
  <c r="I40" i="2"/>
  <c r="H40" i="2"/>
  <c r="C40" i="2" s="1"/>
  <c r="C39" i="2"/>
  <c r="C38" i="2"/>
  <c r="C37" i="2"/>
  <c r="C36" i="2"/>
  <c r="I35" i="2"/>
  <c r="H35" i="2"/>
  <c r="C34" i="2"/>
  <c r="H33" i="2"/>
  <c r="C33" i="2" s="1"/>
  <c r="C31" i="2"/>
  <c r="C30" i="2"/>
  <c r="I28" i="2"/>
  <c r="I23" i="2" s="1"/>
  <c r="C27" i="2"/>
  <c r="C26" i="2"/>
  <c r="C25" i="2"/>
  <c r="C24" i="2"/>
  <c r="C22" i="2"/>
  <c r="H21" i="2"/>
  <c r="C21" i="2" s="1"/>
  <c r="C20" i="2"/>
  <c r="C19" i="2"/>
  <c r="C18" i="2"/>
  <c r="C17" i="2"/>
  <c r="I16" i="2"/>
  <c r="I13" i="2" s="1"/>
  <c r="I12" i="2" s="1"/>
  <c r="H16" i="2"/>
  <c r="C16" i="2" s="1"/>
  <c r="C15" i="2"/>
  <c r="C14" i="2"/>
  <c r="C68" i="4"/>
  <c r="C67" i="4"/>
  <c r="C66" i="4"/>
  <c r="D65" i="4"/>
  <c r="C65" i="4" s="1"/>
  <c r="C64" i="4"/>
  <c r="C63" i="4"/>
  <c r="C62" i="4"/>
  <c r="D61" i="4"/>
  <c r="C61" i="4"/>
  <c r="C60" i="4"/>
  <c r="C59" i="4"/>
  <c r="C58" i="4"/>
  <c r="D57" i="4"/>
  <c r="C57" i="4" s="1"/>
  <c r="C56" i="4"/>
  <c r="C55" i="4"/>
  <c r="C54" i="4"/>
  <c r="C53" i="4"/>
  <c r="C52" i="4"/>
  <c r="C51" i="4"/>
  <c r="C50" i="4"/>
  <c r="D49" i="4"/>
  <c r="C49" i="4"/>
  <c r="C47" i="4"/>
  <c r="D46" i="4"/>
  <c r="C46" i="4"/>
  <c r="C45" i="4"/>
  <c r="C44" i="4"/>
  <c r="C43" i="4"/>
  <c r="C42" i="4"/>
  <c r="C41" i="4"/>
  <c r="C40" i="4"/>
  <c r="C39" i="4"/>
  <c r="D38" i="4"/>
  <c r="C38" i="4" s="1"/>
  <c r="C37" i="4"/>
  <c r="C36" i="4"/>
  <c r="C34" i="4"/>
  <c r="C33" i="4"/>
  <c r="C32" i="4"/>
  <c r="D31" i="4"/>
  <c r="C31" i="4" s="1"/>
  <c r="C30" i="4"/>
  <c r="C29" i="4"/>
  <c r="C28" i="4"/>
  <c r="C27" i="4"/>
  <c r="C25" i="4"/>
  <c r="C24" i="4"/>
  <c r="C23" i="4"/>
  <c r="C22" i="4"/>
  <c r="C21" i="4"/>
  <c r="C20" i="4"/>
  <c r="C19" i="4"/>
  <c r="C18" i="4"/>
  <c r="C17" i="4"/>
  <c r="D16" i="4"/>
  <c r="D13" i="4" s="1"/>
  <c r="C16" i="4"/>
  <c r="C15" i="4"/>
  <c r="C14" i="4"/>
  <c r="C68" i="5"/>
  <c r="C67" i="5"/>
  <c r="C66" i="5"/>
  <c r="D65" i="5"/>
  <c r="C65" i="5"/>
  <c r="C64" i="5"/>
  <c r="C63" i="5"/>
  <c r="C62" i="5"/>
  <c r="D61" i="5"/>
  <c r="C61" i="5"/>
  <c r="C60" i="5"/>
  <c r="C59" i="5"/>
  <c r="C58" i="5"/>
  <c r="D57" i="5"/>
  <c r="C57" i="5" s="1"/>
  <c r="C56" i="5"/>
  <c r="C55" i="5"/>
  <c r="C54" i="5"/>
  <c r="C53" i="5"/>
  <c r="C52" i="5"/>
  <c r="C51" i="5"/>
  <c r="C50" i="5"/>
  <c r="D49" i="5"/>
  <c r="C49" i="5" s="1"/>
  <c r="C47" i="5"/>
  <c r="D46" i="5"/>
  <c r="C46" i="5"/>
  <c r="C45" i="5"/>
  <c r="C44" i="5"/>
  <c r="C43" i="5"/>
  <c r="C42" i="5"/>
  <c r="C41" i="5"/>
  <c r="C40" i="5"/>
  <c r="C39" i="5"/>
  <c r="D38" i="5"/>
  <c r="C38" i="5"/>
  <c r="C37" i="5"/>
  <c r="D36" i="5"/>
  <c r="C36" i="5" s="1"/>
  <c r="C34" i="5"/>
  <c r="C33" i="5"/>
  <c r="C32" i="5"/>
  <c r="D31" i="5"/>
  <c r="C31" i="5" s="1"/>
  <c r="C30" i="5"/>
  <c r="C29" i="5"/>
  <c r="C28" i="5"/>
  <c r="C27" i="5"/>
  <c r="C25" i="5"/>
  <c r="C24" i="5"/>
  <c r="C23" i="5"/>
  <c r="C22" i="5"/>
  <c r="C21" i="5"/>
  <c r="C20" i="5"/>
  <c r="C19" i="5"/>
  <c r="C18" i="5"/>
  <c r="C17" i="5"/>
  <c r="D16" i="5"/>
  <c r="C16" i="5" s="1"/>
  <c r="C15" i="5"/>
  <c r="D14" i="5"/>
  <c r="C14" i="5"/>
  <c r="D13" i="5"/>
  <c r="D12" i="5" s="1"/>
  <c r="C12" i="5" s="1"/>
  <c r="F42" i="2" l="1"/>
  <c r="D186" i="6"/>
  <c r="C186" i="6" s="1"/>
  <c r="C124" i="6"/>
  <c r="C111" i="6" s="1"/>
  <c r="C354" i="6"/>
  <c r="E261" i="6"/>
  <c r="D42" i="2"/>
  <c r="C13" i="5"/>
  <c r="D261" i="6"/>
  <c r="C261" i="6" s="1"/>
  <c r="C349" i="6"/>
  <c r="D40" i="9"/>
  <c r="C81" i="9"/>
  <c r="C26" i="9"/>
  <c r="D25" i="9"/>
  <c r="C34" i="9"/>
  <c r="D33" i="9"/>
  <c r="C41" i="9"/>
  <c r="C33" i="9"/>
  <c r="C13" i="4"/>
  <c r="D12" i="4"/>
  <c r="C12" i="4" s="1"/>
  <c r="E111" i="6"/>
  <c r="D26" i="4"/>
  <c r="C26" i="4" s="1"/>
  <c r="E186" i="6"/>
  <c r="C274" i="6"/>
  <c r="C60" i="2"/>
  <c r="I32" i="2"/>
  <c r="C56" i="2"/>
  <c r="E37" i="6"/>
  <c r="C37" i="6" s="1"/>
  <c r="D35" i="5"/>
  <c r="C35" i="5" s="1"/>
  <c r="H32" i="2"/>
  <c r="C32" i="2" s="1"/>
  <c r="I42" i="2"/>
  <c r="C199" i="6"/>
  <c r="C48" i="2"/>
  <c r="H13" i="2"/>
  <c r="H53" i="2"/>
  <c r="D26" i="5"/>
  <c r="C26" i="5" s="1"/>
  <c r="G42" i="2"/>
  <c r="C35" i="2"/>
  <c r="D35" i="4"/>
  <c r="C35" i="4" s="1"/>
  <c r="D48" i="4"/>
  <c r="C48" i="4" s="1"/>
  <c r="D48" i="5"/>
  <c r="C48" i="5" s="1"/>
  <c r="D16" i="9" l="1"/>
  <c r="D15" i="9" s="1"/>
  <c r="D14" i="9" s="1"/>
  <c r="C40" i="9"/>
  <c r="C25" i="9"/>
  <c r="C53" i="2"/>
  <c r="H52" i="2"/>
  <c r="H12" i="2"/>
  <c r="C12" i="2" s="1"/>
  <c r="H29" i="2"/>
  <c r="C13" i="2"/>
  <c r="C15" i="9" l="1"/>
  <c r="C14" i="9"/>
  <c r="C16" i="9"/>
  <c r="C52" i="2"/>
  <c r="H42" i="2"/>
  <c r="C42" i="2" s="1"/>
  <c r="H28" i="2"/>
  <c r="C29" i="2"/>
  <c r="C28" i="2" l="1"/>
  <c r="H23" i="2"/>
  <c r="C23" i="2" s="1"/>
</calcChain>
</file>

<file path=xl/sharedStrings.xml><?xml version="1.0" encoding="utf-8"?>
<sst xmlns="http://schemas.openxmlformats.org/spreadsheetml/2006/main" count="964" uniqueCount="232">
  <si>
    <t>Nội dung</t>
  </si>
  <si>
    <t>Tổng số</t>
  </si>
  <si>
    <t>A</t>
  </si>
  <si>
    <t>B</t>
  </si>
  <si>
    <t>I</t>
  </si>
  <si>
    <t xml:space="preserve">Tổng số thu, chi, nộp ngân sách phí, lệ phí </t>
  </si>
  <si>
    <t>Số thu phí, lệ phí</t>
  </si>
  <si>
    <t>1.1</t>
  </si>
  <si>
    <t>Lệ phí</t>
  </si>
  <si>
    <t>1.2</t>
  </si>
  <si>
    <t>Phí</t>
  </si>
  <si>
    <t>Chi từ nguồn thu phí được để lại</t>
  </si>
  <si>
    <t>2.1</t>
  </si>
  <si>
    <t>Chi sự nghiệp ……………………..</t>
  </si>
  <si>
    <t>a</t>
  </si>
  <si>
    <t>b</t>
  </si>
  <si>
    <t>Kinh phí nhiệm vụ không thường xuyên</t>
  </si>
  <si>
    <t>2.2</t>
  </si>
  <si>
    <t>Chi quản lý hành chính</t>
  </si>
  <si>
    <t>Kinh phí thực hiện chế độ tự chủ</t>
  </si>
  <si>
    <t>Kinh phí không thực hiện chế độ tự chủ</t>
  </si>
  <si>
    <t>Số phí, lệ phí nộp NSNN</t>
  </si>
  <si>
    <t>3.1</t>
  </si>
  <si>
    <t>3.2</t>
  </si>
  <si>
    <t>II</t>
  </si>
  <si>
    <t>Nghiên cứu khoa học (cấp huyện không có nội dung này)</t>
  </si>
  <si>
    <t>Kinh phí thực hiện nhiệm vụ khoa học công nghệ</t>
  </si>
  <si>
    <t>Kinh phí nhiệm vụ thường xuyên theo chức năng</t>
  </si>
  <si>
    <t>2.3</t>
  </si>
  <si>
    <t>Mã số đơn vị sử dụng NSNN</t>
  </si>
  <si>
    <t>Mã số Kho bạc Nhà nước nơi giao dịch</t>
  </si>
  <si>
    <t>(*): thực hiện theo Thông tư số 324/2016/TT-BTC ngày 21 tháng 12 năm 2016 của Bộ Tài chính.</t>
  </si>
  <si>
    <t>Stt</t>
  </si>
  <si>
    <t>Dự toán chi ngân sách nhà nước</t>
  </si>
  <si>
    <t>Trong đó: tiết kiệm chi thường xuyên 10% để thực hiện cải cách tiền lương</t>
  </si>
  <si>
    <t>Trong đó: 40% (hoặc 35% đối với ngành y tế) để thực hiện cải cách tiền lương</t>
  </si>
  <si>
    <t>Đvt: 1.000 đồng</t>
  </si>
  <si>
    <t>Kinh phí nhiệm vụ thường xuyên</t>
  </si>
  <si>
    <t>Sở Tài nguyên và Môi trường</t>
  </si>
  <si>
    <t>SỞ TÀI NGUYÊN VÀ MÔI TRƯỜNG</t>
  </si>
  <si>
    <t>Trung tâm công nghệ Thông tin</t>
  </si>
  <si>
    <t>VP Đăng ký đất đai</t>
  </si>
  <si>
    <t>Tổng cộng</t>
  </si>
  <si>
    <t>Thu lệ phí cấp giấy CNQSD Đất</t>
  </si>
  <si>
    <t>Thu phí thẩm định Tài nguyên nước</t>
  </si>
  <si>
    <t>Thu phí thẩm định đánh giá tác động môi trường, đề án chi tiết</t>
  </si>
  <si>
    <t>Thu phí nước thải công nghiệp</t>
  </si>
  <si>
    <t>Thu phí khai thác, sử dụng thông tin dữ liệu đo đạc và bản đồ</t>
  </si>
  <si>
    <t>Thu phí thẩm định cấp giấy CNQSD Đất</t>
  </si>
  <si>
    <t>Thu phí giao dịch bảo đảm</t>
  </si>
  <si>
    <t>Thu phí cung cấp thông tin đại chính</t>
  </si>
  <si>
    <t>1.3</t>
  </si>
  <si>
    <t>Thu phạt</t>
  </si>
  <si>
    <t>Thu phạt vị phạm hành chính</t>
  </si>
  <si>
    <t>Trong đó: 40% (tạm tính) để thực hiện cải cách tiền lương</t>
  </si>
  <si>
    <t>Thu phí cung cấp thông tin địa chính</t>
  </si>
  <si>
    <t>3.3</t>
  </si>
  <si>
    <t>Chi sự nghiệp kinh tế</t>
  </si>
  <si>
    <t>Chi sự nghiệp bảo vệ môi trường</t>
  </si>
  <si>
    <t>4.1</t>
  </si>
  <si>
    <t>4.2</t>
  </si>
  <si>
    <t>Chi khác</t>
  </si>
  <si>
    <t>5.1</t>
  </si>
  <si>
    <t>5.2</t>
  </si>
  <si>
    <t>0561</t>
  </si>
  <si>
    <t>Chương:426</t>
  </si>
  <si>
    <t>Trích quỹ thi đua khen thưởng</t>
  </si>
  <si>
    <t>Kinh phí chương trình mục tiêu ứng phó với biến đổi khí hậu và tăng trưởng xanh (00749)</t>
  </si>
  <si>
    <t>Kinh phí nhiệm vụ không thường xuyên giao thực hiện không tự chủ</t>
  </si>
  <si>
    <t>Chi tiết theo chương loại</t>
  </si>
  <si>
    <t>250-251</t>
  </si>
  <si>
    <t>250-278</t>
  </si>
  <si>
    <t>280-332</t>
  </si>
  <si>
    <t>340-341</t>
  </si>
  <si>
    <t>400-429</t>
  </si>
  <si>
    <t>250-272</t>
  </si>
  <si>
    <t>Phí cấp phép hoạt động ĐĐBĐ</t>
  </si>
  <si>
    <t>1023854</t>
  </si>
  <si>
    <t>TRUNG TÂM CÔNG NGHỆ THÔNG TIN</t>
  </si>
  <si>
    <t>Phụ lục 02</t>
  </si>
  <si>
    <t>Chương:280</t>
  </si>
  <si>
    <t>340-314</t>
  </si>
  <si>
    <t>VĂN PHÒNG ĐĂNG KÝ ĐẤT ĐAI</t>
  </si>
  <si>
    <t>Chương:340</t>
  </si>
  <si>
    <t>Văn phòng Sở Tài nguyên và Môi trường</t>
  </si>
  <si>
    <t>(Kèm theo Quyết định số 10/QĐ-STNMT ngày 07/01/2019 của Sở Tài nguyên và Môi trường)</t>
  </si>
  <si>
    <t>(Kèm theo Quyết định số 12/QĐ-STNMT ngày 07/01/2019 của Sở Tài nguyên và Môi trường)</t>
  </si>
  <si>
    <t>(Kèm theo Quyết định số 11/QĐ-STNMT ngày 07/01/2019 của Sở Tài nguyên và Môi trường)</t>
  </si>
  <si>
    <t>9079026</t>
  </si>
  <si>
    <t>Chương: 426</t>
  </si>
  <si>
    <t>Đvt: đồng</t>
  </si>
  <si>
    <t>Kinh phí nhiệm vụ thường xuyên không thực hiện chế độ tự chủ</t>
  </si>
  <si>
    <t xml:space="preserve">Các công việc phát sinh nhưng chưa có chủ trương của cấp có thẩm quyền </t>
  </si>
  <si>
    <t xml:space="preserve">    Tung tâm Quan trắc Môi trường và Tài nguyên</t>
  </si>
  <si>
    <t>Kinh phí nhiệm vụ thường xuyên thực hiện chế độ tự chủ</t>
  </si>
  <si>
    <t>1118368</t>
  </si>
  <si>
    <t>Kinh phí nhiệm vụ thường xuyên không thực hiện chế độ  tự chủ</t>
  </si>
  <si>
    <t xml:space="preserve">       Trung tâm Quan trắc Môi trường và Tài nguyên</t>
  </si>
  <si>
    <t>Mã nguồn ngân sách</t>
  </si>
  <si>
    <t xml:space="preserve"> ĐIỀU CHỈNH DỰ TOÁN CHI NGÂN SÁCH NHÀ NƯỚC NĂM 2019</t>
  </si>
  <si>
    <t xml:space="preserve"> DỰ TOÁN CHI NGÂN SÁCH NHÀ NƯỚC NĂM 2019</t>
  </si>
  <si>
    <t>250-332</t>
  </si>
  <si>
    <t>(Kèm theo Quyết định số 429 /QĐ-STNMT ngày  04/5/2019 của Sở Tài nguyên và Môi trường)</t>
  </si>
  <si>
    <t>(Kèm theo Quyết định số  430/QĐ-STNMT ngày 04/5/2019 của Sở Tài nguyên và Môi trường)</t>
  </si>
  <si>
    <t>(Kèm theo Quyết định số  429/QĐ-STNMT ngày  04 /5/2019 của Sở Tài nguyên và Môi trường)</t>
  </si>
  <si>
    <t>(Kèm theo Quyết định số  430/QĐ-STNMT ngày 04 /5/2019 của Sở Tài nguyên và Môi trường)</t>
  </si>
  <si>
    <t xml:space="preserve"> BỔ SUNG DỰ TOÁN CHI NGÂN SÁCH NHÀ NƯỚC NĂM 2019</t>
  </si>
  <si>
    <t>(Kèm theo Quyết định số        /QĐ-STNMT ngày      /5/2019 của Sở Tài nguyên và Môi trường)</t>
  </si>
  <si>
    <t xml:space="preserve">       Sở Tài nguyên và Môi trường </t>
  </si>
  <si>
    <t>DỰ TOÁN THU, CHI NGÂN SÁCH NHÀ NƯỚC NĂM 2020</t>
  </si>
  <si>
    <t>Mẫu biểu số 49</t>
  </si>
  <si>
    <t>IV</t>
  </si>
  <si>
    <t>Các khoản thu sự nghiệp (nếu có)</t>
  </si>
  <si>
    <t>Chi tiết theo từng khoản thu</t>
  </si>
  <si>
    <t>Thu khác (bao gồm thu phạt vi phạm hành chính)</t>
  </si>
  <si>
    <t>Trong đó: thu phạt vi phạm hành chính</t>
  </si>
  <si>
    <t>III</t>
  </si>
  <si>
    <t>Trong đó: 10% tiết kiệm để thực hiện cải cách tiền lương</t>
  </si>
  <si>
    <t>Trong đó, kinh phí của các nhiệm vụ chi chưa được cấp có thẩm quyền phê duyệt</t>
  </si>
  <si>
    <t>STT</t>
  </si>
  <si>
    <t>Chương: 505</t>
  </si>
  <si>
    <t>Dự toán được giao</t>
  </si>
  <si>
    <t>Loại 280 khoản 338</t>
  </si>
  <si>
    <t>Trong đó: Dự toán ngân sách để lại 10% tiết kiệm để thực hiện cải cách tiền lương</t>
  </si>
  <si>
    <t>Kinh phí chi thường xuyên giao tự chủ</t>
  </si>
  <si>
    <t>Kinh phí chi thường xuyên không giao tự chủ</t>
  </si>
  <si>
    <t>Trong đó: Quỹ tiền thưởng (10% Quỹ lương) (Mã tính chất nguồn 18)</t>
  </si>
  <si>
    <t>Chi sự nghiệp giáo dục, đào tạo, dạy nghề</t>
  </si>
  <si>
    <t>Trong đó, nhiệm vụ chi dự kiến phát sinh nhưng chưa có chủ trương thực hiện</t>
  </si>
  <si>
    <t>Phụ lục II</t>
  </si>
  <si>
    <t>Nội dung</t>
  </si>
  <si>
    <t xml:space="preserve">Tổng số </t>
  </si>
  <si>
    <t>Dự toán có chủ trương</t>
  </si>
  <si>
    <t>Dự toán chưa có chủ trương</t>
  </si>
  <si>
    <t>Nội dung chi</t>
  </si>
  <si>
    <t>Phụ cấp lương</t>
  </si>
  <si>
    <t>Các khoản đóng góp theo lương</t>
  </si>
  <si>
    <t>BAN QUẢN LÝ KHU KINH TẾ TỈNH ĐỒNG THÁP</t>
  </si>
  <si>
    <t>Trung tâm Phát triển Hạ tầng</t>
  </si>
  <si>
    <t>Mã KBNN nơi giao dịch: 0561</t>
  </si>
  <si>
    <t>Đơn vị: đồng</t>
  </si>
  <si>
    <t>PHÂN BỔ DỰ TOÁN THU, CHI TỪ NGUỒN THU PHÍ SỬ DỤNG CÔNG TRÌNH 
KẾT CẤU HẠ TẦNG TẠI CỬA KHẨU QUỐC TẾ DINH BÀ 
VÀ CỬA KHẨU QUỐC TẾ THƯỜNG PHƯỚC NĂM 2026</t>
  </si>
  <si>
    <t>Phí sử dụng công trình kết cấu hạ tầng tại cửa khẩu quốc tế Dinh Bà và cửa khẩu quốc tế Thường Phước</t>
  </si>
  <si>
    <t>Đơn vị: Trung tâm Phát triển hạ tầng</t>
  </si>
  <si>
    <t>Mã số đơn vị sử dụng ngân sách: 1074632</t>
  </si>
  <si>
    <t>THUYẾT MINH DỰ TOÁN CHI TỪ NGUỒN THU PHÍ SỬ DỤNG CÔNG TRÌNH 
KẾT CẤU HẠ TẦNG TẠI CỬA KHẨU QUỐC TẾ DINH BÀ 
VÀ CỬA KHẨU QUỐC TẾ THƯỜNG PHƯỚC NĂM 2026</t>
  </si>
  <si>
    <t>Chi từ nguồn thu được để lại</t>
  </si>
  <si>
    <t>Chi thanh toán cá nhân</t>
  </si>
  <si>
    <t>Tiền lương</t>
  </si>
  <si>
    <t>Lương (4 viên chức) = (15,74 x 2.340.000đ x 12 tháng) (tiểu mục 6001)</t>
  </si>
  <si>
    <t>Phụ cấp khu vực = (02 người x 0,2 x 2.340.000 x 12 tháng) (tiểu mục 6102)</t>
  </si>
  <si>
    <t>Phụ cấp làm thêm giờ (tiểu mục 6105)</t>
  </si>
  <si>
    <t>Chi phúc lợi tập thể</t>
  </si>
  <si>
    <t>Chi tiền nghỉ phép năm (tiểu mục 6299)</t>
  </si>
  <si>
    <t>1.4</t>
  </si>
  <si>
    <t>1.5</t>
  </si>
  <si>
    <t>Các khoản thanh toán khác cho cá nhân</t>
  </si>
  <si>
    <t>Tiền ăn (4 biên chế x 35.000 đồng/ngày/biên chế x 365 ngày) (tiểu mục 6401)</t>
  </si>
  <si>
    <t>1.6</t>
  </si>
  <si>
    <t>Lương hợp đồng công việc thu phí</t>
  </si>
  <si>
    <t>Tiền lương người lao động (8 người x 5.200.000 đồng/người/tháng x 12 tháng) (tiểu mục 6051)</t>
  </si>
  <si>
    <t>Các khoản đóng góp theo lương người lao động</t>
  </si>
  <si>
    <t>1.7</t>
  </si>
  <si>
    <t>BHXH 17,5% (tiểu mục 6301)</t>
  </si>
  <si>
    <t>BHYT 3% (tiểu mục 6302)</t>
  </si>
  <si>
    <t>BHTN 1% (tiểu mục 6304)</t>
  </si>
  <si>
    <t>1.8</t>
  </si>
  <si>
    <t>Phụ cấp làm thêm giờ của người lao động (tiểu mục 6105)</t>
  </si>
  <si>
    <t>1.9</t>
  </si>
  <si>
    <t>Tiền ăn của người lao động (8 người x 35.000 đồng/ngày/người)</t>
  </si>
  <si>
    <t>Chi hoạt động</t>
  </si>
  <si>
    <t>1.10</t>
  </si>
  <si>
    <t>Chi tiền nghỉ phép năm của người lao động (tiểu mục 6299)</t>
  </si>
  <si>
    <t>Chi thanh toán dịch vụ công cộng</t>
  </si>
  <si>
    <t>Vật tư văn phòng</t>
  </si>
  <si>
    <t>- 08 tủ đựng tài liệu</t>
  </si>
  <si>
    <t>- 04 điện thoại cố định</t>
  </si>
  <si>
    <t>- 04 giá đựng tài liệu</t>
  </si>
  <si>
    <t>Mua sắm công cụ, dụng cụ văn phòng (tiểu mục 6552)</t>
  </si>
  <si>
    <t>Tiền điện (3.000.000đ/tháng/cửa khẩu x 12 tháng x 02 cửa khẩu) (tiểu mục 6501)</t>
  </si>
  <si>
    <t>Tiền nước (1.500.000đ/tháng/cửa khẩu x 12 tháng x 02 cửa khẩu) (tiểu mục 6502)</t>
  </si>
  <si>
    <t>Tiền vệ sinh, môi trường (800.000đ/tháng/cửa khẩu x 12 tháng x 02 cửa khẩu) (tiểu mục 6504)</t>
  </si>
  <si>
    <t>Vật tư văn phòng khác (30.000.000 đồng/năm x 02 cửa khẩu) (tiểu mục 6599)</t>
  </si>
  <si>
    <t>Thông tin, tuyên truyền, liên lạc</t>
  </si>
  <si>
    <t>Cước phí bưu chính (600.000 đồng/tháng/cửa khẩu x 12 tháng x 02 cửa khẩu) (tiểu mục 6603)</t>
  </si>
  <si>
    <t>Cước phí internet (400.000 đồng/tháng/cửa khẩu x 12 tháng x 02 cửa khẩu) (tiểu mục 6605)</t>
  </si>
  <si>
    <t>Tuyên truyền, quảng cáo (in, photo tài liệu tuyên truyền thông báo thu phí; tờ khai nộp phí) (tiểu mục 6606)</t>
  </si>
  <si>
    <t>Cước phí điện thoại (400.000 đồng/tháng/cửa khẩu x 12 tháng x 02 cửa khẩu; 400.000 đồng/tháng/người x 04 người x 12 tháng) (tiểu mục 6601)</t>
  </si>
  <si>
    <t>2.4</t>
  </si>
  <si>
    <t>Công tác phí</t>
  </si>
  <si>
    <t>Phụ cấp công tác phí (300.000 đồng/người/chuyến x 03 người x 36 chuyến/cửa khẩu x 02 cửa khẩu) (tiểu mục 6702)</t>
  </si>
  <si>
    <t>Tiền thuê phòng ngủ (500.000 đồng/đêm x 03 người x 01 đêm x 36 chuyến/cửa khẩu x 02 cửa khẩu) (tiểu mục 6703)</t>
  </si>
  <si>
    <t>Khoán công tác phí (700.000 đồng/người/tháng 04 người x 12 tháng) (tiểu mục 6704)</t>
  </si>
  <si>
    <t>2.5</t>
  </si>
  <si>
    <t>Chi phí thuê mướn</t>
  </si>
  <si>
    <t>Thuê phương tiện vận chuyển (4.500.000 đồng/chuyến/cửa khẩu x 36 chuyến/cửa khẩu x 02 cửa khẩu) (tiểu mục 6751)</t>
  </si>
  <si>
    <t>Thuê phiên dịch, biên dịch (tiểu mục 6761)</t>
  </si>
  <si>
    <t>Chi phí thuê mướn khác (thuê khoán 02 nhân viên tạp vụ 4.000.000 đồng/người/tháng x 12 tháng x 02 cửa khẩu) (tiểu mục 6799)</t>
  </si>
  <si>
    <t>2.6</t>
  </si>
  <si>
    <t>Sửa chữa, duy tu tài sản phục vụ công tác chuyên môn và các công trình cơ sở hạ tầng</t>
  </si>
  <si>
    <t>Các thiết bị công nghệ thông tin (thay ổ cứng, ram, thay rum …) (tiểu mục 6912)</t>
  </si>
  <si>
    <t>Tài sản và thiết bị văn phòng (tiểu mục 6913)</t>
  </si>
  <si>
    <t>Nhà cửa (nhà làm việc thu phí cửa khẩu quốc tế Thường Phước công trình tạm) (tiểu mục 6907)</t>
  </si>
  <si>
    <t>Đường điện, cấp thoát nước (tiểu mục 6921)</t>
  </si>
  <si>
    <t>2.7</t>
  </si>
  <si>
    <t>Mua sắm tài sản phục vụ công tác chuyên môn</t>
  </si>
  <si>
    <t>Tài sản và thiết bị văn phòng (tiểu mục 6955)</t>
  </si>
  <si>
    <t>- 08 máy vi tính</t>
  </si>
  <si>
    <t>- 02 máy photocopy</t>
  </si>
  <si>
    <t>- 02 máy scan tài liệu</t>
  </si>
  <si>
    <t xml:space="preserve">Các thiết bị công nghệ thông tin   </t>
  </si>
  <si>
    <t>2.8</t>
  </si>
  <si>
    <t>Mua sắm tài sản vô hình</t>
  </si>
  <si>
    <t>Mua, bảo trì phần mềm công nghệ thông tin (Nâng cấp phần mềm biên lai thu phí điện tử) (tiểu mục 7053)</t>
  </si>
  <si>
    <t>2.9</t>
  </si>
  <si>
    <t>Chi phí nghiệp vụ chuyên môn</t>
  </si>
  <si>
    <t>Đồng phục (tiểu mục 7004)</t>
  </si>
  <si>
    <t>Chi tiếp khách (10.000.000 đồng/tháng/cửa khẩu x 12 tháng x 02 cửa khẩu) (tiểu mục 7761)</t>
  </si>
  <si>
    <t>Các khoản chi khác (tiểu mục 7799)</t>
  </si>
  <si>
    <t>Phụ cấp chức vụ = (0,4 x 2.340.000đ x 12 tháng) (tiểu mục 6101)</t>
  </si>
  <si>
    <t>Kinh phí chi thường xuyên</t>
  </si>
  <si>
    <t>Kinh phí chi nhiệm vụ không thường xuyên</t>
  </si>
  <si>
    <t>Chi sửa chữa, duy tu, bảo trì, bảo dưỡng thường xuyên tài sản và công trình hạ tầng cơ sở phục vụ hoạt động cung cấp dịch vụ, thu phí từ nguồn thu phí được để lại theo quy định (tiểu mục 6949)</t>
  </si>
  <si>
    <t>Ghi chú: Nguồn thu phí sử dụng công trình kết cấu hạ tầng tại cửa khẩu quốc tế Dinh Bà và cửa khẩu quốc tế Thường Phước được để lại cho đơn vị theo quy định; được sử dụng cho các nhiệm vụ chi thường xuyên và chi nhiệm vụ không thường xuyên theo Nghị định số 60/2021/Đ-CP ngày 21/6/2021 của Chính phủ, Nghị định số 362/2025/NĐ-CP ngày 31/12/2025 của Chính phủ và các quy định hiện hành.</t>
  </si>
  <si>
    <t>1=2</t>
  </si>
  <si>
    <t>Tiết kiệm chi ngân sách nhà nước năm 2026 (Theo Nghị quyết số 135/NQ-CP ngày 22/5/2026 của Chính phủ)</t>
  </si>
  <si>
    <t>Khoán văn phòng phẩm (4.000.000 đồng/tháng/cửa khẩu x 12 tháng x 02 cửa khẩu) (tiểu mục 6553)</t>
  </si>
  <si>
    <t>Chi mua hàng hoá, vật tư (1.500.000 đồng/tháng/cửa khẩu x 12 tháng x 02 cửa khẩu) (tiểu mục 7001)</t>
  </si>
  <si>
    <t>Chi phí khác (40.000.000 đồng/năm/cửa khẩu x 02 cửa khẩu) (tiểu mục 7049)</t>
  </si>
  <si>
    <t>Trong đó: Tiết kiệm chi ngân sách nhà nước năm 2026 (Theo Nghị quyết số 135/NQ-CP ngày 22/5/2026 của Chính phủ)</t>
  </si>
  <si>
    <t>(Kèm theo Quyết định số:        /QĐ-BQL ngày          /7/2026 của Ban Quản lý Khu kinh tế tỉnh Đồng Tháp)</t>
  </si>
  <si>
    <t>(Kèm theo Quyết đinh số       /QĐ-BQL ngày      /7/2026 của Ban Quản lý Khu kinh tế tỉnh Đồng Tháp)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</si>
</sst>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 _₫_-;\-* #,##0\ _₫_-;_-* &quot;-&quot;??\ _₫_-;_-@_-"/>
  </numFmts>
  <fonts count="23" x14ac:knownFonts="1">
    <font>
      <sz val="12"/>
      <color theme="1"/>
      <name val="Times New Roman"/>
      <family val="2"/>
    </font>
    <font>
      <b/>
      <sz val="13"/>
      <color theme="1"/>
      <name val="Times New Roman"/>
      <family val="1"/>
    </font>
    <font>
      <sz val="13"/>
      <color theme="1"/>
      <name val="Times New Roman"/>
      <family val="1"/>
    </font>
    <font>
      <i/>
      <sz val="13"/>
      <color theme="1"/>
      <name val="Times New Roman"/>
      <family val="1"/>
    </font>
    <font>
      <b/>
      <i/>
      <sz val="13"/>
      <color theme="1"/>
      <name val="Times New Roman"/>
      <family val="1"/>
    </font>
    <font>
      <i/>
      <sz val="12"/>
      <color theme="1"/>
      <name val="Times New Roman"/>
      <family val="1"/>
    </font>
    <font>
      <b/>
      <sz val="9"/>
      <color theme="1"/>
      <name val="Times New Roman"/>
      <family val="1"/>
    </font>
    <font>
      <b/>
      <sz val="10"/>
      <color theme="1"/>
      <name val="Times New Roman"/>
      <family val="1"/>
    </font>
    <font>
      <sz val="12"/>
      <color theme="1"/>
      <name val="Times New Roman"/>
      <family val="2"/>
    </font>
    <font>
      <sz val="12"/>
      <name val=".VnArial"/>
      <family val="2"/>
    </font>
    <font>
      <sz val="12"/>
      <name val=".VnTime"/>
      <family val="2"/>
    </font>
    <font>
      <sz val="11"/>
      <name val=".VnArial"/>
      <family val="2"/>
    </font>
    <font>
      <b/>
      <sz val="13"/>
      <name val="Times New Roman"/>
      <family val="1"/>
    </font>
    <font>
      <sz val="12"/>
      <name val="Times New Roman"/>
      <family val="1"/>
    </font>
    <font>
      <sz val="10"/>
      <name val="Times New Roman"/>
      <family val="1"/>
    </font>
    <font>
      <b/>
      <sz val="12"/>
      <name val="Times New Roman"/>
      <family val="1"/>
    </font>
    <font>
      <i/>
      <sz val="12"/>
      <name val="Times New Roman"/>
      <family val="1"/>
    </font>
    <font>
      <sz val="13"/>
      <name val="Times New Roman"/>
      <family val="1"/>
    </font>
    <font>
      <i/>
      <sz val="13"/>
      <name val="Times New Roman"/>
      <family val="1"/>
    </font>
    <font>
      <b/>
      <i/>
      <sz val="13"/>
      <name val="Times New Roman"/>
      <family val="1"/>
    </font>
    <font>
      <b/>
      <i/>
      <sz val="12"/>
      <name val="Times New Roman"/>
      <family val="1"/>
    </font>
    <font>
      <b/>
      <sz val="14"/>
      <name val="Times New Roman"/>
      <family val="1"/>
    </font>
    <font>
      <sz val="14"/>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6">
    <xf numFmtId="0" fontId="0" fillId="0" borderId="0"/>
    <xf numFmtId="43" fontId="8" fillId="0" borderId="0" applyFont="0" applyFill="0" applyBorder="0" applyAlignment="0" applyProtection="0"/>
    <xf numFmtId="0" fontId="9" fillId="0" borderId="0"/>
    <xf numFmtId="0" fontId="10" fillId="0" borderId="0"/>
    <xf numFmtId="0" fontId="11" fillId="0" borderId="0"/>
    <xf numFmtId="0" fontId="14" fillId="0" borderId="0"/>
  </cellStyleXfs>
  <cellXfs count="155">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2" fillId="0" borderId="7" xfId="0" applyFont="1" applyBorder="1" applyAlignment="1">
      <alignment horizontal="center" vertical="center" wrapText="1"/>
    </xf>
    <xf numFmtId="0" fontId="1" fillId="0" borderId="7" xfId="0" applyFont="1" applyBorder="1" applyAlignment="1">
      <alignment vertical="center" wrapText="1"/>
    </xf>
    <xf numFmtId="0" fontId="3" fillId="0" borderId="1" xfId="0" applyFont="1" applyBorder="1"/>
    <xf numFmtId="3" fontId="1" fillId="0" borderId="5" xfId="0" applyNumberFormat="1" applyFont="1" applyBorder="1" applyAlignment="1">
      <alignment horizontal="right" vertical="center" wrapText="1"/>
    </xf>
    <xf numFmtId="3" fontId="1" fillId="0" borderId="6" xfId="0" applyNumberFormat="1" applyFont="1" applyBorder="1" applyAlignment="1">
      <alignment horizontal="right" vertical="center" wrapText="1"/>
    </xf>
    <xf numFmtId="3" fontId="2" fillId="0" borderId="5"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2" fillId="0" borderId="6" xfId="0" applyNumberFormat="1" applyFont="1" applyBorder="1" applyAlignment="1">
      <alignment horizontal="right"/>
    </xf>
    <xf numFmtId="3" fontId="2" fillId="0" borderId="6" xfId="0" applyNumberFormat="1" applyFont="1" applyBorder="1" applyAlignment="1">
      <alignment horizontal="right" vertical="center"/>
    </xf>
    <xf numFmtId="3" fontId="1" fillId="0" borderId="6" xfId="0" applyNumberFormat="1" applyFont="1" applyBorder="1" applyAlignment="1">
      <alignment horizontal="right"/>
    </xf>
    <xf numFmtId="0" fontId="2" fillId="0" borderId="7" xfId="0" applyFont="1" applyBorder="1" applyAlignment="1">
      <alignment vertical="center" wrapText="1"/>
    </xf>
    <xf numFmtId="3" fontId="2" fillId="0" borderId="7" xfId="0" applyNumberFormat="1" applyFont="1" applyBorder="1" applyAlignment="1">
      <alignment horizontal="right" vertical="center" wrapText="1"/>
    </xf>
    <xf numFmtId="3" fontId="1" fillId="0" borderId="7" xfId="0" applyNumberFormat="1" applyFont="1" applyBorder="1" applyAlignment="1">
      <alignment horizontal="right" vertical="center" wrapText="1"/>
    </xf>
    <xf numFmtId="3" fontId="1" fillId="0" borderId="7" xfId="0" applyNumberFormat="1" applyFont="1" applyBorder="1" applyAlignment="1">
      <alignment horizontal="right"/>
    </xf>
    <xf numFmtId="0" fontId="2" fillId="0" borderId="8" xfId="0" applyFont="1" applyBorder="1" applyAlignment="1">
      <alignment horizontal="center" vertical="center" wrapText="1"/>
    </xf>
    <xf numFmtId="0" fontId="1" fillId="0" borderId="8" xfId="0" applyFont="1" applyBorder="1" applyAlignment="1">
      <alignment vertical="center" wrapText="1"/>
    </xf>
    <xf numFmtId="3" fontId="2" fillId="0" borderId="8" xfId="0" applyNumberFormat="1" applyFont="1" applyBorder="1" applyAlignment="1">
      <alignment horizontal="right" vertical="center" wrapText="1"/>
    </xf>
    <xf numFmtId="49" fontId="1" fillId="0" borderId="8" xfId="0" applyNumberFormat="1" applyFont="1" applyBorder="1" applyAlignment="1">
      <alignment horizontal="right" vertical="center" wrapText="1"/>
    </xf>
    <xf numFmtId="49" fontId="1" fillId="0" borderId="8" xfId="0" applyNumberFormat="1" applyFont="1" applyBorder="1" applyAlignment="1">
      <alignment horizontal="right"/>
    </xf>
    <xf numFmtId="3" fontId="1" fillId="0" borderId="7" xfId="0" quotePrefix="1"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5" fillId="0" borderId="0" xfId="0" applyFont="1"/>
    <xf numFmtId="0" fontId="3" fillId="0" borderId="0" xfId="0" applyFont="1" applyAlignment="1">
      <alignment horizontal="left" vertical="center"/>
    </xf>
    <xf numFmtId="0" fontId="3" fillId="0" borderId="0" xfId="0" applyFont="1"/>
    <xf numFmtId="0" fontId="0" fillId="2" borderId="0" xfId="0" applyFill="1"/>
    <xf numFmtId="0" fontId="2" fillId="0" borderId="8" xfId="0" applyFont="1" applyBorder="1" applyAlignment="1">
      <alignment vertical="center" wrapText="1"/>
    </xf>
    <xf numFmtId="3" fontId="1" fillId="0" borderId="8" xfId="0" applyNumberFormat="1" applyFont="1" applyBorder="1" applyAlignment="1">
      <alignment horizontal="right"/>
    </xf>
    <xf numFmtId="0" fontId="1" fillId="0" borderId="7" xfId="0" applyFont="1" applyBorder="1" applyAlignment="1">
      <alignment horizontal="center" vertical="center" wrapText="1"/>
    </xf>
    <xf numFmtId="49" fontId="1" fillId="3" borderId="8" xfId="0" applyNumberFormat="1" applyFont="1" applyFill="1" applyBorder="1" applyAlignment="1">
      <alignment horizontal="right" vertical="center" wrapText="1"/>
    </xf>
    <xf numFmtId="3" fontId="1" fillId="3" borderId="7" xfId="0" quotePrefix="1" applyNumberFormat="1" applyFont="1" applyFill="1" applyBorder="1" applyAlignment="1">
      <alignment horizontal="right" vertical="center" wrapText="1"/>
    </xf>
    <xf numFmtId="3" fontId="1" fillId="0" borderId="8" xfId="0" applyNumberFormat="1" applyFont="1" applyBorder="1" applyAlignment="1">
      <alignment horizontal="right" vertical="center" wrapText="1"/>
    </xf>
    <xf numFmtId="0" fontId="2" fillId="0" borderId="0" xfId="0" applyFont="1" applyAlignment="1">
      <alignment horizontal="center" vertical="center" wrapText="1"/>
    </xf>
    <xf numFmtId="0" fontId="1" fillId="0" borderId="0" xfId="0" applyFont="1" applyAlignment="1">
      <alignment vertical="center" wrapText="1"/>
    </xf>
    <xf numFmtId="3" fontId="1" fillId="0" borderId="0" xfId="0" quotePrefix="1" applyNumberFormat="1" applyFont="1" applyAlignment="1">
      <alignment horizontal="right" vertical="center" wrapText="1"/>
    </xf>
    <xf numFmtId="0" fontId="2" fillId="0" borderId="10" xfId="0" applyFont="1" applyBorder="1" applyAlignment="1">
      <alignment horizontal="center" vertical="center" wrapText="1"/>
    </xf>
    <xf numFmtId="3" fontId="1" fillId="0" borderId="10" xfId="0" applyNumberFormat="1" applyFont="1" applyBorder="1" applyAlignment="1">
      <alignment horizontal="right" vertical="center" wrapText="1"/>
    </xf>
    <xf numFmtId="0" fontId="1" fillId="0" borderId="10" xfId="0" applyFont="1" applyBorder="1" applyAlignment="1">
      <alignment vertical="center" wrapText="1"/>
    </xf>
    <xf numFmtId="0" fontId="3" fillId="0" borderId="0" xfId="0" applyFont="1" applyAlignment="1">
      <alignment horizontal="right" vertical="center"/>
    </xf>
    <xf numFmtId="0" fontId="13" fillId="3" borderId="0" xfId="0" applyFont="1" applyFill="1"/>
    <xf numFmtId="0" fontId="15" fillId="3" borderId="0" xfId="0" applyFont="1" applyFill="1"/>
    <xf numFmtId="0" fontId="16" fillId="3" borderId="0" xfId="0" applyFont="1" applyFill="1"/>
    <xf numFmtId="0" fontId="12" fillId="3" borderId="0" xfId="0" applyFont="1" applyFill="1" applyAlignment="1">
      <alignment vertical="center"/>
    </xf>
    <xf numFmtId="0" fontId="17" fillId="3" borderId="0" xfId="0" applyFont="1" applyFill="1"/>
    <xf numFmtId="0" fontId="12" fillId="3" borderId="0" xfId="0" applyFont="1" applyFill="1" applyAlignment="1">
      <alignment horizontal="right"/>
    </xf>
    <xf numFmtId="0" fontId="12" fillId="3" borderId="0" xfId="0" applyFont="1" applyFill="1"/>
    <xf numFmtId="0" fontId="20" fillId="3" borderId="0" xfId="0" applyFont="1" applyFill="1"/>
    <xf numFmtId="0" fontId="18" fillId="3" borderId="0" xfId="0" applyFont="1" applyFill="1" applyAlignment="1">
      <alignment vertical="center"/>
    </xf>
    <xf numFmtId="0" fontId="18" fillId="3" borderId="0" xfId="0" applyFont="1" applyFill="1" applyAlignment="1">
      <alignment horizontal="right"/>
    </xf>
    <xf numFmtId="0" fontId="16" fillId="3" borderId="1"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5" xfId="0" applyFont="1" applyFill="1" applyBorder="1" applyAlignment="1">
      <alignment vertical="center" wrapText="1"/>
    </xf>
    <xf numFmtId="3" fontId="15" fillId="3" borderId="5" xfId="0" applyNumberFormat="1" applyFont="1" applyFill="1" applyBorder="1" applyAlignment="1">
      <alignment horizontal="right"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vertical="center" wrapText="1"/>
    </xf>
    <xf numFmtId="3" fontId="15" fillId="3" borderId="6" xfId="0" applyNumberFormat="1" applyFont="1" applyFill="1" applyBorder="1" applyAlignment="1">
      <alignment horizontal="right" vertical="center" wrapText="1"/>
    </xf>
    <xf numFmtId="0" fontId="20" fillId="3" borderId="14" xfId="0" applyFont="1" applyFill="1" applyBorder="1" applyAlignment="1">
      <alignment horizontal="center" vertical="center" wrapText="1"/>
    </xf>
    <xf numFmtId="0" fontId="20" fillId="3" borderId="14" xfId="0" applyFont="1" applyFill="1" applyBorder="1" applyAlignment="1">
      <alignment vertical="center" wrapText="1"/>
    </xf>
    <xf numFmtId="3" fontId="20" fillId="3" borderId="6" xfId="0" applyNumberFormat="1" applyFont="1" applyFill="1" applyBorder="1" applyAlignment="1">
      <alignment horizontal="right" vertical="center" wrapText="1"/>
    </xf>
    <xf numFmtId="0" fontId="20" fillId="3" borderId="6" xfId="0" applyFont="1" applyFill="1" applyBorder="1" applyAlignment="1">
      <alignment horizontal="center" vertical="center" wrapText="1"/>
    </xf>
    <xf numFmtId="0" fontId="13" fillId="3" borderId="6" xfId="0" applyFont="1" applyFill="1" applyBorder="1" applyAlignment="1">
      <alignment vertical="center" wrapText="1"/>
    </xf>
    <xf numFmtId="0" fontId="20" fillId="3" borderId="6" xfId="0" applyFont="1" applyFill="1" applyBorder="1" applyAlignment="1">
      <alignment vertical="center" wrapText="1"/>
    </xf>
    <xf numFmtId="0" fontId="13" fillId="3" borderId="6" xfId="0" applyFont="1" applyFill="1" applyBorder="1" applyAlignment="1">
      <alignment horizontal="center" vertical="center" wrapText="1"/>
    </xf>
    <xf numFmtId="3" fontId="13" fillId="3" borderId="6" xfId="0" applyNumberFormat="1" applyFont="1" applyFill="1" applyBorder="1" applyAlignment="1">
      <alignment horizontal="right" vertical="center" wrapText="1"/>
    </xf>
    <xf numFmtId="0" fontId="16" fillId="3" borderId="6" xfId="0" applyFont="1" applyFill="1" applyBorder="1" applyAlignment="1">
      <alignment horizontal="center" vertical="center" wrapText="1"/>
    </xf>
    <xf numFmtId="0" fontId="16" fillId="3" borderId="6" xfId="0" applyFont="1" applyFill="1" applyBorder="1" applyAlignment="1">
      <alignment vertical="center" wrapText="1"/>
    </xf>
    <xf numFmtId="0" fontId="13" fillId="3" borderId="8" xfId="0" applyFont="1" applyFill="1" applyBorder="1" applyAlignment="1">
      <alignment horizontal="center" vertical="center" wrapText="1"/>
    </xf>
    <xf numFmtId="3" fontId="16" fillId="3" borderId="6" xfId="0" applyNumberFormat="1" applyFont="1" applyFill="1" applyBorder="1" applyAlignment="1">
      <alignment horizontal="right" vertical="center"/>
    </xf>
    <xf numFmtId="1" fontId="15" fillId="3" borderId="6" xfId="0" applyNumberFormat="1" applyFont="1" applyFill="1" applyBorder="1" applyAlignment="1">
      <alignment horizontal="right" vertical="center"/>
    </xf>
    <xf numFmtId="0" fontId="13" fillId="3" borderId="7" xfId="0" applyFont="1" applyFill="1" applyBorder="1" applyAlignment="1">
      <alignment horizontal="center" vertical="center" wrapText="1"/>
    </xf>
    <xf numFmtId="0" fontId="15" fillId="3" borderId="7" xfId="0" applyFont="1" applyFill="1" applyBorder="1" applyAlignment="1">
      <alignment vertical="center" wrapText="1"/>
    </xf>
    <xf numFmtId="3" fontId="15" fillId="3" borderId="11" xfId="0" quotePrefix="1" applyNumberFormat="1" applyFont="1" applyFill="1" applyBorder="1" applyAlignment="1">
      <alignment horizontal="right" vertical="center"/>
    </xf>
    <xf numFmtId="3" fontId="13" fillId="3" borderId="6" xfId="0" applyNumberFormat="1" applyFont="1" applyFill="1" applyBorder="1" applyAlignment="1">
      <alignment horizontal="right" vertical="center"/>
    </xf>
    <xf numFmtId="3" fontId="20" fillId="3" borderId="6" xfId="0" applyNumberFormat="1" applyFont="1" applyFill="1" applyBorder="1" applyAlignment="1">
      <alignment horizontal="right" vertical="center"/>
    </xf>
    <xf numFmtId="3" fontId="15" fillId="3" borderId="6" xfId="0" applyNumberFormat="1" applyFont="1" applyFill="1" applyBorder="1" applyAlignment="1">
      <alignment horizontal="right" vertical="center"/>
    </xf>
    <xf numFmtId="0" fontId="17" fillId="0" borderId="0" xfId="0" applyFont="1"/>
    <xf numFmtId="0" fontId="12" fillId="0" borderId="0" xfId="0" applyFont="1" applyAlignment="1">
      <alignment horizontal="center"/>
    </xf>
    <xf numFmtId="164" fontId="18" fillId="0" borderId="0" xfId="1" applyNumberFormat="1" applyFont="1" applyFill="1" applyAlignment="1" applyProtection="1">
      <alignment horizontal="right" vertical="center"/>
      <protection locked="0"/>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64" fontId="12" fillId="0" borderId="1" xfId="1" applyNumberFormat="1" applyFont="1" applyFill="1" applyBorder="1" applyAlignment="1" applyProtection="1">
      <alignment horizontal="center" vertical="center" wrapText="1"/>
      <protection locked="0"/>
    </xf>
    <xf numFmtId="0" fontId="12" fillId="0" borderId="1" xfId="0" applyFont="1" applyBorder="1" applyAlignment="1">
      <alignment vertical="center" wrapText="1"/>
    </xf>
    <xf numFmtId="3" fontId="12" fillId="0" borderId="1" xfId="0" applyNumberFormat="1" applyFont="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3" fontId="17" fillId="0" borderId="1" xfId="0" applyNumberFormat="1" applyFont="1" applyBorder="1" applyAlignment="1">
      <alignment vertical="center"/>
    </xf>
    <xf numFmtId="0" fontId="12" fillId="0" borderId="0" xfId="0" applyFont="1"/>
    <xf numFmtId="0" fontId="12" fillId="0" borderId="1" xfId="0" applyFont="1" applyBorder="1" applyAlignment="1">
      <alignment horizontal="left" vertical="center" wrapText="1"/>
    </xf>
    <xf numFmtId="3" fontId="17" fillId="0" borderId="1" xfId="1" applyNumberFormat="1" applyFont="1" applyFill="1" applyBorder="1" applyAlignment="1" applyProtection="1">
      <alignment vertical="center"/>
      <protection locked="0"/>
    </xf>
    <xf numFmtId="0" fontId="17" fillId="0" borderId="0" xfId="0" applyFont="1" applyAlignment="1">
      <alignment vertical="center"/>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3" fontId="19" fillId="0" borderId="1" xfId="0" applyNumberFormat="1" applyFont="1" applyBorder="1" applyAlignment="1">
      <alignment vertical="center"/>
    </xf>
    <xf numFmtId="0" fontId="19" fillId="0" borderId="0" xfId="0" applyFont="1" applyAlignment="1">
      <alignment vertical="center"/>
    </xf>
    <xf numFmtId="0" fontId="12" fillId="0" borderId="0" xfId="0" applyFont="1" applyAlignment="1">
      <alignment vertical="center"/>
    </xf>
    <xf numFmtId="3" fontId="12" fillId="0" borderId="1" xfId="1" applyNumberFormat="1" applyFont="1" applyFill="1" applyBorder="1" applyAlignment="1" applyProtection="1">
      <alignment vertical="center"/>
      <protection locked="0"/>
    </xf>
    <xf numFmtId="0" fontId="17" fillId="0" borderId="1" xfId="0" applyFont="1" applyBorder="1" applyAlignment="1">
      <alignment horizontal="justify" vertical="center" wrapText="1"/>
    </xf>
    <xf numFmtId="0" fontId="18" fillId="0" borderId="1" xfId="0" quotePrefix="1" applyFont="1" applyBorder="1" applyAlignment="1">
      <alignment horizontal="justify" vertical="center" wrapText="1"/>
    </xf>
    <xf numFmtId="3" fontId="18" fillId="0" borderId="1" xfId="0" applyNumberFormat="1" applyFont="1" applyBorder="1" applyAlignment="1">
      <alignment vertical="center"/>
    </xf>
    <xf numFmtId="0" fontId="22" fillId="0" borderId="1" xfId="0" applyFont="1" applyBorder="1" applyAlignment="1">
      <alignment vertical="center" wrapText="1"/>
    </xf>
    <xf numFmtId="0" fontId="12" fillId="0" borderId="1" xfId="0" applyFont="1" applyBorder="1" applyAlignment="1">
      <alignment horizontal="center"/>
    </xf>
    <xf numFmtId="3" fontId="12" fillId="0" borderId="1" xfId="0" applyNumberFormat="1" applyFont="1" applyBorder="1"/>
    <xf numFmtId="164" fontId="17" fillId="0" borderId="1" xfId="1" applyNumberFormat="1" applyFont="1" applyFill="1" applyBorder="1" applyAlignment="1" applyProtection="1">
      <alignment vertical="top"/>
      <protection locked="0"/>
    </xf>
    <xf numFmtId="0" fontId="17" fillId="0" borderId="1" xfId="0" applyFont="1" applyBorder="1" applyAlignment="1">
      <alignment horizontal="center"/>
    </xf>
    <xf numFmtId="3" fontId="18" fillId="0" borderId="1" xfId="0" applyNumberFormat="1" applyFont="1" applyBorder="1" applyAlignment="1">
      <alignment horizontal="right" vertical="center"/>
    </xf>
    <xf numFmtId="0" fontId="17" fillId="0" borderId="0" xfId="0" applyFont="1" applyAlignment="1">
      <alignment horizontal="center"/>
    </xf>
    <xf numFmtId="164" fontId="17" fillId="0" borderId="0" xfId="1" applyNumberFormat="1" applyFont="1" applyFill="1" applyAlignment="1" applyProtection="1">
      <alignment vertical="top"/>
      <protection locked="0"/>
    </xf>
    <xf numFmtId="0" fontId="1"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21" fillId="3" borderId="0" xfId="0" applyFont="1" applyFill="1" applyAlignment="1">
      <alignment horizontal="center" vertical="center" wrapText="1"/>
    </xf>
    <xf numFmtId="0" fontId="18" fillId="3" borderId="0" xfId="0" applyFont="1" applyFill="1" applyAlignment="1">
      <alignment horizontal="center" vertical="center"/>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7" fillId="3" borderId="17" xfId="0" applyFont="1" applyFill="1" applyBorder="1" applyAlignment="1">
      <alignment horizontal="left" vertical="center" wrapText="1"/>
    </xf>
    <xf numFmtId="0" fontId="15" fillId="3" borderId="12"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8" fillId="3" borderId="0" xfId="0" applyFont="1" applyFill="1" applyAlignment="1">
      <alignment horizontal="left"/>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right"/>
    </xf>
    <xf numFmtId="0" fontId="12" fillId="0" borderId="0" xfId="5" applyFont="1" applyAlignment="1">
      <alignment horizontal="center" vertical="center"/>
    </xf>
    <xf numFmtId="0" fontId="12" fillId="0" borderId="0" xfId="5" applyFont="1" applyAlignment="1">
      <alignment horizontal="center" vertical="center" wrapText="1"/>
    </xf>
  </cellXfs>
  <cellStyles count="6">
    <cellStyle name="Comma" xfId="1" builtinId="3"/>
    <cellStyle name="Normal" xfId="0" builtinId="0"/>
    <cellStyle name="Normal 12" xfId="2" xr:uid="{00000000-0005-0000-0000-000002000000}"/>
    <cellStyle name="Normal 27" xfId="3" xr:uid="{00000000-0005-0000-0000-000003000000}"/>
    <cellStyle name="Normal 3" xfId="5" xr:uid="{00000000-0005-0000-0000-000004000000}"/>
    <cellStyle name="Normal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3"/>
  <sheetViews>
    <sheetView topLeftCell="A24" workbookViewId="0">
      <selection activeCell="A5" sqref="A5:D5"/>
    </sheetView>
  </sheetViews>
  <sheetFormatPr defaultRowHeight="15.75" x14ac:dyDescent="0.25"/>
  <cols>
    <col min="1" max="1" width="5.875" customWidth="1"/>
    <col min="2" max="2" width="53" customWidth="1"/>
    <col min="3" max="3" width="14.5" customWidth="1"/>
    <col min="4" max="4" width="19.125" customWidth="1"/>
  </cols>
  <sheetData>
    <row r="1" spans="1:4" ht="16.5" x14ac:dyDescent="0.25">
      <c r="A1" s="1" t="s">
        <v>82</v>
      </c>
      <c r="B1" s="2"/>
      <c r="C1" s="2"/>
      <c r="D1" s="2" t="s">
        <v>79</v>
      </c>
    </row>
    <row r="2" spans="1:4" ht="16.5" x14ac:dyDescent="0.25">
      <c r="A2" s="3" t="s">
        <v>83</v>
      </c>
      <c r="B2" s="2"/>
      <c r="C2" s="2"/>
      <c r="D2" s="2"/>
    </row>
    <row r="3" spans="1:4" ht="16.5" x14ac:dyDescent="0.25">
      <c r="A3" s="2"/>
      <c r="B3" s="2"/>
      <c r="C3" s="2"/>
      <c r="D3" s="2"/>
    </row>
    <row r="4" spans="1:4" ht="16.5" x14ac:dyDescent="0.25">
      <c r="A4" s="120" t="s">
        <v>109</v>
      </c>
      <c r="B4" s="120"/>
      <c r="C4" s="120"/>
      <c r="D4" s="120"/>
    </row>
    <row r="5" spans="1:4" ht="16.5" x14ac:dyDescent="0.25">
      <c r="A5" s="121" t="s">
        <v>86</v>
      </c>
      <c r="B5" s="121"/>
      <c r="C5" s="121"/>
      <c r="D5" s="121"/>
    </row>
    <row r="6" spans="1:4" ht="16.5" x14ac:dyDescent="0.25">
      <c r="A6" s="2"/>
      <c r="B6" s="2"/>
      <c r="C6" s="2"/>
      <c r="D6" s="2"/>
    </row>
    <row r="7" spans="1:4" ht="16.5" x14ac:dyDescent="0.25">
      <c r="A7" s="122" t="s">
        <v>32</v>
      </c>
      <c r="B7" s="122" t="s">
        <v>0</v>
      </c>
      <c r="C7" s="123" t="s">
        <v>1</v>
      </c>
      <c r="D7" s="34"/>
    </row>
    <row r="8" spans="1:4" ht="16.5" x14ac:dyDescent="0.25">
      <c r="A8" s="122"/>
      <c r="B8" s="122"/>
      <c r="C8" s="124"/>
      <c r="D8" s="33" t="s">
        <v>41</v>
      </c>
    </row>
    <row r="9" spans="1:4" x14ac:dyDescent="0.25">
      <c r="A9" s="122"/>
      <c r="B9" s="122"/>
      <c r="C9" s="125"/>
      <c r="D9" s="126" t="s">
        <v>73</v>
      </c>
    </row>
    <row r="10" spans="1:4" ht="16.5" x14ac:dyDescent="0.25">
      <c r="A10" s="33"/>
      <c r="B10" s="33"/>
      <c r="C10" s="33"/>
      <c r="D10" s="127"/>
    </row>
    <row r="11" spans="1:4" ht="16.5" x14ac:dyDescent="0.25">
      <c r="A11" s="4" t="s">
        <v>2</v>
      </c>
      <c r="B11" s="4" t="s">
        <v>3</v>
      </c>
      <c r="C11" s="4">
        <v>1</v>
      </c>
      <c r="D11" s="15">
        <v>12</v>
      </c>
    </row>
    <row r="12" spans="1:4" ht="16.5" x14ac:dyDescent="0.25">
      <c r="A12" s="5" t="s">
        <v>4</v>
      </c>
      <c r="B12" s="6" t="s">
        <v>5</v>
      </c>
      <c r="C12" s="16">
        <f>D12</f>
        <v>0</v>
      </c>
      <c r="D12" s="16">
        <f>D13</f>
        <v>0</v>
      </c>
    </row>
    <row r="13" spans="1:4" ht="17.25" x14ac:dyDescent="0.25">
      <c r="A13" s="7">
        <v>1</v>
      </c>
      <c r="B13" s="8" t="s">
        <v>6</v>
      </c>
      <c r="C13" s="19">
        <f>D13</f>
        <v>0</v>
      </c>
      <c r="D13" s="19">
        <f>D14+D16+D24</f>
        <v>0</v>
      </c>
    </row>
    <row r="14" spans="1:4" ht="16.5" x14ac:dyDescent="0.25">
      <c r="A14" s="11" t="s">
        <v>7</v>
      </c>
      <c r="B14" s="12" t="s">
        <v>8</v>
      </c>
      <c r="C14" s="17">
        <f>D14</f>
        <v>0</v>
      </c>
      <c r="D14" s="22">
        <f>D15</f>
        <v>0</v>
      </c>
    </row>
    <row r="15" spans="1:4" ht="16.5" x14ac:dyDescent="0.25">
      <c r="A15" s="9"/>
      <c r="B15" s="10" t="s">
        <v>43</v>
      </c>
      <c r="C15" s="19">
        <f>D15</f>
        <v>0</v>
      </c>
      <c r="D15" s="20"/>
    </row>
    <row r="16" spans="1:4" ht="16.5" x14ac:dyDescent="0.25">
      <c r="A16" s="11" t="s">
        <v>9</v>
      </c>
      <c r="B16" s="12" t="s">
        <v>10</v>
      </c>
      <c r="C16" s="17">
        <f t="shared" ref="C16:C68" si="0">D16</f>
        <v>0</v>
      </c>
      <c r="D16" s="17">
        <f>SUM(D17:D23)</f>
        <v>0</v>
      </c>
    </row>
    <row r="17" spans="1:4" ht="16.5" hidden="1" x14ac:dyDescent="0.25">
      <c r="A17" s="9"/>
      <c r="B17" s="10" t="s">
        <v>44</v>
      </c>
      <c r="C17" s="19">
        <f t="shared" si="0"/>
        <v>0</v>
      </c>
      <c r="D17" s="20"/>
    </row>
    <row r="18" spans="1:4" ht="33" hidden="1" x14ac:dyDescent="0.25">
      <c r="A18" s="9"/>
      <c r="B18" s="10" t="s">
        <v>45</v>
      </c>
      <c r="C18" s="19">
        <f t="shared" si="0"/>
        <v>0</v>
      </c>
      <c r="D18" s="20"/>
    </row>
    <row r="19" spans="1:4" ht="16.5" hidden="1" x14ac:dyDescent="0.25">
      <c r="A19" s="9"/>
      <c r="B19" s="10" t="s">
        <v>46</v>
      </c>
      <c r="C19" s="19">
        <f t="shared" si="0"/>
        <v>0</v>
      </c>
      <c r="D19" s="20"/>
    </row>
    <row r="20" spans="1:4" ht="33" hidden="1" x14ac:dyDescent="0.25">
      <c r="A20" s="9"/>
      <c r="B20" s="10" t="s">
        <v>47</v>
      </c>
      <c r="C20" s="19">
        <f t="shared" si="0"/>
        <v>0</v>
      </c>
      <c r="D20" s="20"/>
    </row>
    <row r="21" spans="1:4" ht="25.5" customHeight="1" x14ac:dyDescent="0.25">
      <c r="A21" s="9"/>
      <c r="B21" s="10" t="s">
        <v>48</v>
      </c>
      <c r="C21" s="19">
        <f t="shared" si="0"/>
        <v>0</v>
      </c>
      <c r="D21" s="21"/>
    </row>
    <row r="22" spans="1:4" ht="16.5" x14ac:dyDescent="0.25">
      <c r="A22" s="9"/>
      <c r="B22" s="10" t="s">
        <v>49</v>
      </c>
      <c r="C22" s="19">
        <f t="shared" si="0"/>
        <v>0</v>
      </c>
      <c r="D22" s="20"/>
    </row>
    <row r="23" spans="1:4" ht="16.5" x14ac:dyDescent="0.25">
      <c r="A23" s="9"/>
      <c r="B23" s="10" t="s">
        <v>50</v>
      </c>
      <c r="C23" s="19">
        <f t="shared" si="0"/>
        <v>0</v>
      </c>
      <c r="D23" s="20"/>
    </row>
    <row r="24" spans="1:4" ht="16.5" x14ac:dyDescent="0.25">
      <c r="A24" s="11" t="s">
        <v>51</v>
      </c>
      <c r="B24" s="12" t="s">
        <v>52</v>
      </c>
      <c r="C24" s="19">
        <f t="shared" si="0"/>
        <v>0</v>
      </c>
      <c r="D24" s="20"/>
    </row>
    <row r="25" spans="1:4" ht="16.5" x14ac:dyDescent="0.25">
      <c r="A25" s="9"/>
      <c r="B25" s="10" t="s">
        <v>53</v>
      </c>
      <c r="C25" s="19">
        <f t="shared" si="0"/>
        <v>0</v>
      </c>
      <c r="D25" s="20"/>
    </row>
    <row r="26" spans="1:4" ht="16.5" x14ac:dyDescent="0.25">
      <c r="A26" s="11">
        <v>2</v>
      </c>
      <c r="B26" s="12" t="s">
        <v>11</v>
      </c>
      <c r="C26" s="17">
        <f t="shared" si="0"/>
        <v>0</v>
      </c>
      <c r="D26" s="17">
        <f>D27+D31</f>
        <v>0</v>
      </c>
    </row>
    <row r="27" spans="1:4" ht="17.25" x14ac:dyDescent="0.25">
      <c r="A27" s="7" t="s">
        <v>12</v>
      </c>
      <c r="B27" s="8" t="s">
        <v>13</v>
      </c>
      <c r="C27" s="19">
        <f t="shared" si="0"/>
        <v>0</v>
      </c>
      <c r="D27" s="20"/>
    </row>
    <row r="28" spans="1:4" ht="16.5" hidden="1" x14ac:dyDescent="0.25">
      <c r="A28" s="9" t="s">
        <v>14</v>
      </c>
      <c r="B28" s="10" t="s">
        <v>37</v>
      </c>
      <c r="C28" s="19">
        <f t="shared" si="0"/>
        <v>0</v>
      </c>
      <c r="D28" s="20"/>
    </row>
    <row r="29" spans="1:4" ht="37.5" hidden="1" customHeight="1" x14ac:dyDescent="0.25">
      <c r="A29" s="9"/>
      <c r="B29" s="10" t="s">
        <v>35</v>
      </c>
      <c r="C29" s="19">
        <f t="shared" si="0"/>
        <v>0</v>
      </c>
      <c r="D29" s="20"/>
    </row>
    <row r="30" spans="1:4" ht="22.5" hidden="1" customHeight="1" x14ac:dyDescent="0.25">
      <c r="A30" s="9" t="s">
        <v>15</v>
      </c>
      <c r="B30" s="10" t="s">
        <v>16</v>
      </c>
      <c r="C30" s="19">
        <f t="shared" si="0"/>
        <v>0</v>
      </c>
      <c r="D30" s="20"/>
    </row>
    <row r="31" spans="1:4" ht="17.25" x14ac:dyDescent="0.25">
      <c r="A31" s="9" t="s">
        <v>17</v>
      </c>
      <c r="B31" s="8" t="s">
        <v>18</v>
      </c>
      <c r="C31" s="17">
        <f t="shared" si="0"/>
        <v>0</v>
      </c>
      <c r="D31" s="17">
        <f>D32+D34</f>
        <v>0</v>
      </c>
    </row>
    <row r="32" spans="1:4" ht="16.5" x14ac:dyDescent="0.25">
      <c r="A32" s="9" t="s">
        <v>14</v>
      </c>
      <c r="B32" s="10" t="s">
        <v>19</v>
      </c>
      <c r="C32" s="19">
        <f t="shared" si="0"/>
        <v>0</v>
      </c>
      <c r="D32" s="20"/>
    </row>
    <row r="33" spans="1:4" ht="16.5" x14ac:dyDescent="0.25">
      <c r="A33" s="9"/>
      <c r="B33" s="10" t="s">
        <v>54</v>
      </c>
      <c r="C33" s="19">
        <f t="shared" si="0"/>
        <v>0</v>
      </c>
      <c r="D33" s="20"/>
    </row>
    <row r="34" spans="1:4" ht="22.5" customHeight="1" x14ac:dyDescent="0.25">
      <c r="A34" s="9" t="s">
        <v>15</v>
      </c>
      <c r="B34" s="10" t="s">
        <v>20</v>
      </c>
      <c r="C34" s="19">
        <f t="shared" si="0"/>
        <v>0</v>
      </c>
      <c r="D34" s="20"/>
    </row>
    <row r="35" spans="1:4" ht="16.5" x14ac:dyDescent="0.25">
      <c r="A35" s="11">
        <v>3</v>
      </c>
      <c r="B35" s="12" t="s">
        <v>21</v>
      </c>
      <c r="C35" s="17">
        <f t="shared" si="0"/>
        <v>0</v>
      </c>
      <c r="D35" s="17">
        <f>D36+D38+D46</f>
        <v>0</v>
      </c>
    </row>
    <row r="36" spans="1:4" ht="17.25" x14ac:dyDescent="0.25">
      <c r="A36" s="7" t="s">
        <v>22</v>
      </c>
      <c r="B36" s="8" t="s">
        <v>8</v>
      </c>
      <c r="C36" s="19">
        <f t="shared" si="0"/>
        <v>0</v>
      </c>
      <c r="D36" s="22">
        <f>D37</f>
        <v>0</v>
      </c>
    </row>
    <row r="37" spans="1:4" ht="16.5" x14ac:dyDescent="0.25">
      <c r="A37" s="9"/>
      <c r="B37" s="10" t="s">
        <v>43</v>
      </c>
      <c r="C37" s="19">
        <f t="shared" si="0"/>
        <v>0</v>
      </c>
      <c r="D37" s="20"/>
    </row>
    <row r="38" spans="1:4" ht="17.25" x14ac:dyDescent="0.25">
      <c r="A38" s="7" t="s">
        <v>23</v>
      </c>
      <c r="B38" s="8" t="s">
        <v>10</v>
      </c>
      <c r="C38" s="17">
        <f t="shared" si="0"/>
        <v>0</v>
      </c>
      <c r="D38" s="17">
        <f>SUM(D39:D45)</f>
        <v>0</v>
      </c>
    </row>
    <row r="39" spans="1:4" ht="17.25" hidden="1" x14ac:dyDescent="0.25">
      <c r="A39" s="7"/>
      <c r="B39" s="10" t="s">
        <v>44</v>
      </c>
      <c r="C39" s="19">
        <f t="shared" si="0"/>
        <v>0</v>
      </c>
      <c r="D39" s="20"/>
    </row>
    <row r="40" spans="1:4" ht="33" hidden="1" x14ac:dyDescent="0.25">
      <c r="A40" s="7"/>
      <c r="B40" s="10" t="s">
        <v>45</v>
      </c>
      <c r="C40" s="19">
        <f t="shared" si="0"/>
        <v>0</v>
      </c>
      <c r="D40" s="20"/>
    </row>
    <row r="41" spans="1:4" ht="17.25" hidden="1" x14ac:dyDescent="0.25">
      <c r="A41" s="7"/>
      <c r="B41" s="10" t="s">
        <v>46</v>
      </c>
      <c r="C41" s="19">
        <f t="shared" si="0"/>
        <v>0</v>
      </c>
      <c r="D41" s="20"/>
    </row>
    <row r="42" spans="1:4" ht="33" hidden="1" x14ac:dyDescent="0.25">
      <c r="A42" s="7"/>
      <c r="B42" s="10" t="s">
        <v>47</v>
      </c>
      <c r="C42" s="19">
        <f t="shared" si="0"/>
        <v>0</v>
      </c>
      <c r="D42" s="20"/>
    </row>
    <row r="43" spans="1:4" ht="21.75" hidden="1" customHeight="1" x14ac:dyDescent="0.25">
      <c r="A43" s="7"/>
      <c r="B43" s="10" t="s">
        <v>48</v>
      </c>
      <c r="C43" s="19">
        <f t="shared" si="0"/>
        <v>0</v>
      </c>
      <c r="D43" s="20">
        <v>0</v>
      </c>
    </row>
    <row r="44" spans="1:4" ht="16.5" hidden="1" x14ac:dyDescent="0.25">
      <c r="A44" s="9"/>
      <c r="B44" s="10" t="s">
        <v>49</v>
      </c>
      <c r="C44" s="19">
        <f t="shared" si="0"/>
        <v>0</v>
      </c>
      <c r="D44" s="20">
        <v>0</v>
      </c>
    </row>
    <row r="45" spans="1:4" ht="16.5" x14ac:dyDescent="0.25">
      <c r="A45" s="9"/>
      <c r="B45" s="10" t="s">
        <v>55</v>
      </c>
      <c r="C45" s="19">
        <f t="shared" si="0"/>
        <v>0</v>
      </c>
      <c r="D45" s="20"/>
    </row>
    <row r="46" spans="1:4" ht="16.5" x14ac:dyDescent="0.25">
      <c r="A46" s="11" t="s">
        <v>56</v>
      </c>
      <c r="B46" s="12" t="s">
        <v>52</v>
      </c>
      <c r="C46" s="19">
        <f t="shared" si="0"/>
        <v>0</v>
      </c>
      <c r="D46" s="17">
        <f>D47</f>
        <v>0</v>
      </c>
    </row>
    <row r="47" spans="1:4" ht="16.5" x14ac:dyDescent="0.25">
      <c r="A47" s="9"/>
      <c r="B47" s="10" t="s">
        <v>53</v>
      </c>
      <c r="C47" s="19">
        <f t="shared" si="0"/>
        <v>0</v>
      </c>
      <c r="D47" s="20"/>
    </row>
    <row r="48" spans="1:4" ht="16.5" x14ac:dyDescent="0.25">
      <c r="A48" s="11" t="s">
        <v>24</v>
      </c>
      <c r="B48" s="14" t="s">
        <v>33</v>
      </c>
      <c r="C48" s="24">
        <f t="shared" si="0"/>
        <v>0</v>
      </c>
      <c r="D48" s="25">
        <f>D49+D53+D57+D61+D65</f>
        <v>0</v>
      </c>
    </row>
    <row r="49" spans="1:4" ht="20.25" hidden="1" customHeight="1" x14ac:dyDescent="0.25">
      <c r="A49" s="11">
        <v>1</v>
      </c>
      <c r="B49" s="28" t="s">
        <v>18</v>
      </c>
      <c r="C49" s="29">
        <f t="shared" si="0"/>
        <v>0</v>
      </c>
      <c r="D49" s="44">
        <f>D50+D52</f>
        <v>0</v>
      </c>
    </row>
    <row r="50" spans="1:4" ht="20.25" hidden="1" customHeight="1" x14ac:dyDescent="0.25">
      <c r="A50" s="9" t="s">
        <v>7</v>
      </c>
      <c r="B50" s="10" t="s">
        <v>19</v>
      </c>
      <c r="C50" s="19">
        <f t="shared" si="0"/>
        <v>0</v>
      </c>
      <c r="D50" s="20"/>
    </row>
    <row r="51" spans="1:4" ht="20.25" hidden="1" customHeight="1" x14ac:dyDescent="0.25">
      <c r="A51" s="9"/>
      <c r="B51" s="10" t="s">
        <v>34</v>
      </c>
      <c r="C51" s="19">
        <f t="shared" si="0"/>
        <v>0</v>
      </c>
      <c r="D51" s="20"/>
    </row>
    <row r="52" spans="1:4" ht="20.25" hidden="1" customHeight="1" x14ac:dyDescent="0.25">
      <c r="A52" s="9" t="s">
        <v>9</v>
      </c>
      <c r="B52" s="10" t="s">
        <v>20</v>
      </c>
      <c r="C52" s="19">
        <f t="shared" si="0"/>
        <v>0</v>
      </c>
      <c r="D52" s="20"/>
    </row>
    <row r="53" spans="1:4" ht="20.25" hidden="1" customHeight="1" x14ac:dyDescent="0.25">
      <c r="A53" s="11">
        <v>2</v>
      </c>
      <c r="B53" s="12" t="s">
        <v>25</v>
      </c>
      <c r="C53" s="19">
        <f t="shared" si="0"/>
        <v>0</v>
      </c>
      <c r="D53" s="20"/>
    </row>
    <row r="54" spans="1:4" ht="16.5" hidden="1" x14ac:dyDescent="0.25">
      <c r="A54" s="9" t="s">
        <v>12</v>
      </c>
      <c r="B54" s="10" t="s">
        <v>26</v>
      </c>
      <c r="C54" s="19">
        <f t="shared" si="0"/>
        <v>0</v>
      </c>
      <c r="D54" s="20"/>
    </row>
    <row r="55" spans="1:4" ht="26.25" hidden="1" customHeight="1" x14ac:dyDescent="0.25">
      <c r="A55" s="9" t="s">
        <v>17</v>
      </c>
      <c r="B55" s="10" t="s">
        <v>27</v>
      </c>
      <c r="C55" s="19">
        <f t="shared" si="0"/>
        <v>0</v>
      </c>
      <c r="D55" s="20"/>
    </row>
    <row r="56" spans="1:4" ht="24.75" hidden="1" customHeight="1" x14ac:dyDescent="0.25">
      <c r="A56" s="9" t="s">
        <v>28</v>
      </c>
      <c r="B56" s="10" t="s">
        <v>16</v>
      </c>
      <c r="C56" s="19">
        <f t="shared" si="0"/>
        <v>0</v>
      </c>
      <c r="D56" s="20"/>
    </row>
    <row r="57" spans="1:4" ht="23.25" hidden="1" customHeight="1" x14ac:dyDescent="0.25">
      <c r="A57" s="11">
        <v>3</v>
      </c>
      <c r="B57" s="12" t="s">
        <v>57</v>
      </c>
      <c r="C57" s="19">
        <f t="shared" si="0"/>
        <v>0</v>
      </c>
      <c r="D57" s="17">
        <f>D58+D60</f>
        <v>0</v>
      </c>
    </row>
    <row r="58" spans="1:4" ht="23.25" hidden="1" customHeight="1" x14ac:dyDescent="0.25">
      <c r="A58" s="9" t="s">
        <v>22</v>
      </c>
      <c r="B58" s="10" t="s">
        <v>37</v>
      </c>
      <c r="C58" s="19">
        <f t="shared" si="0"/>
        <v>0</v>
      </c>
      <c r="D58" s="20"/>
    </row>
    <row r="59" spans="1:4" ht="23.25" hidden="1" customHeight="1" x14ac:dyDescent="0.25">
      <c r="A59" s="9"/>
      <c r="B59" s="10" t="s">
        <v>34</v>
      </c>
      <c r="C59" s="19">
        <f t="shared" si="0"/>
        <v>0</v>
      </c>
      <c r="D59" s="20"/>
    </row>
    <row r="60" spans="1:4" ht="23.25" hidden="1" customHeight="1" x14ac:dyDescent="0.25">
      <c r="A60" s="9" t="s">
        <v>23</v>
      </c>
      <c r="B60" s="10" t="s">
        <v>16</v>
      </c>
      <c r="C60" s="19">
        <f t="shared" si="0"/>
        <v>0</v>
      </c>
      <c r="D60" s="20"/>
    </row>
    <row r="61" spans="1:4" ht="27" hidden="1" customHeight="1" x14ac:dyDescent="0.25">
      <c r="A61" s="11">
        <v>4</v>
      </c>
      <c r="B61" s="12" t="s">
        <v>58</v>
      </c>
      <c r="C61" s="19">
        <f t="shared" si="0"/>
        <v>0</v>
      </c>
      <c r="D61" s="17">
        <f>D62+D64</f>
        <v>0</v>
      </c>
    </row>
    <row r="62" spans="1:4" ht="27" hidden="1" customHeight="1" x14ac:dyDescent="0.25">
      <c r="A62" s="9" t="s">
        <v>59</v>
      </c>
      <c r="B62" s="10" t="s">
        <v>37</v>
      </c>
      <c r="C62" s="19">
        <f t="shared" si="0"/>
        <v>0</v>
      </c>
      <c r="D62" s="22"/>
    </row>
    <row r="63" spans="1:4" ht="27" hidden="1" customHeight="1" x14ac:dyDescent="0.25">
      <c r="A63" s="9"/>
      <c r="B63" s="10" t="s">
        <v>34</v>
      </c>
      <c r="C63" s="19">
        <f t="shared" si="0"/>
        <v>0</v>
      </c>
      <c r="D63" s="22"/>
    </row>
    <row r="64" spans="1:4" ht="27" hidden="1" customHeight="1" x14ac:dyDescent="0.25">
      <c r="A64" s="9" t="s">
        <v>60</v>
      </c>
      <c r="B64" s="10" t="s">
        <v>16</v>
      </c>
      <c r="C64" s="19">
        <f t="shared" si="0"/>
        <v>0</v>
      </c>
      <c r="D64" s="22"/>
    </row>
    <row r="65" spans="1:4" ht="27" hidden="1" customHeight="1" x14ac:dyDescent="0.25">
      <c r="A65" s="41">
        <v>5</v>
      </c>
      <c r="B65" s="14" t="s">
        <v>61</v>
      </c>
      <c r="C65" s="24">
        <f t="shared" si="0"/>
        <v>0</v>
      </c>
      <c r="D65" s="25">
        <f>D66+D68</f>
        <v>0</v>
      </c>
    </row>
    <row r="66" spans="1:4" ht="20.25" hidden="1" customHeight="1" x14ac:dyDescent="0.25">
      <c r="A66" s="27" t="s">
        <v>62</v>
      </c>
      <c r="B66" s="39" t="s">
        <v>37</v>
      </c>
      <c r="C66" s="29">
        <f t="shared" si="0"/>
        <v>0</v>
      </c>
      <c r="D66" s="40"/>
    </row>
    <row r="67" spans="1:4" ht="20.25" hidden="1" customHeight="1" x14ac:dyDescent="0.25">
      <c r="A67" s="9"/>
      <c r="B67" s="10" t="s">
        <v>34</v>
      </c>
      <c r="C67" s="19">
        <f t="shared" si="0"/>
        <v>0</v>
      </c>
      <c r="D67" s="22"/>
    </row>
    <row r="68" spans="1:4" ht="20.25" hidden="1" customHeight="1" x14ac:dyDescent="0.25">
      <c r="A68" s="13" t="s">
        <v>63</v>
      </c>
      <c r="B68" s="23" t="s">
        <v>16</v>
      </c>
      <c r="C68" s="24">
        <f t="shared" si="0"/>
        <v>0</v>
      </c>
      <c r="D68" s="26"/>
    </row>
    <row r="69" spans="1:4" ht="20.25" customHeight="1" x14ac:dyDescent="0.25">
      <c r="A69" s="27"/>
      <c r="B69" s="28" t="s">
        <v>29</v>
      </c>
      <c r="C69" s="31" t="s">
        <v>88</v>
      </c>
      <c r="D69" s="31" t="s">
        <v>88</v>
      </c>
    </row>
    <row r="70" spans="1:4" ht="19.5" customHeight="1" x14ac:dyDescent="0.25">
      <c r="A70" s="13"/>
      <c r="B70" s="14" t="s">
        <v>30</v>
      </c>
      <c r="C70" s="32" t="s">
        <v>64</v>
      </c>
      <c r="D70" s="32" t="s">
        <v>64</v>
      </c>
    </row>
    <row r="71" spans="1:4" ht="16.5" x14ac:dyDescent="0.25">
      <c r="A71" s="2"/>
      <c r="B71" s="2"/>
      <c r="C71" s="2"/>
      <c r="D71" s="2"/>
    </row>
    <row r="72" spans="1:4" ht="16.5" x14ac:dyDescent="0.25">
      <c r="A72" s="3" t="s">
        <v>31</v>
      </c>
      <c r="B72" s="2"/>
      <c r="C72" s="2"/>
      <c r="D72" s="2"/>
    </row>
    <row r="83" spans="1:1" x14ac:dyDescent="0.25">
      <c r="A83" s="38"/>
    </row>
  </sheetData>
  <mergeCells count="6">
    <mergeCell ref="A4:D4"/>
    <mergeCell ref="A5:D5"/>
    <mergeCell ref="A7:A9"/>
    <mergeCell ref="B7:B9"/>
    <mergeCell ref="C7:C9"/>
    <mergeCell ref="D9:D10"/>
  </mergeCells>
  <pageMargins left="0.25" right="0.25" top="0.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2"/>
  <sheetViews>
    <sheetView topLeftCell="A27" workbookViewId="0">
      <selection activeCell="A5" sqref="A5:D5"/>
    </sheetView>
  </sheetViews>
  <sheetFormatPr defaultRowHeight="15.75" x14ac:dyDescent="0.25"/>
  <cols>
    <col min="1" max="1" width="5.875" customWidth="1"/>
    <col min="2" max="2" width="54.25" customWidth="1"/>
    <col min="3" max="3" width="13.75" customWidth="1"/>
    <col min="4" max="4" width="14.375" customWidth="1"/>
  </cols>
  <sheetData>
    <row r="1" spans="1:4" ht="16.5" x14ac:dyDescent="0.25">
      <c r="A1" s="1" t="s">
        <v>78</v>
      </c>
      <c r="B1" s="2"/>
      <c r="C1" s="2"/>
      <c r="D1" s="2" t="s">
        <v>79</v>
      </c>
    </row>
    <row r="2" spans="1:4" ht="16.5" x14ac:dyDescent="0.25">
      <c r="A2" s="3" t="s">
        <v>80</v>
      </c>
      <c r="B2" s="2"/>
      <c r="C2" s="2"/>
      <c r="D2" s="2"/>
    </row>
    <row r="3" spans="1:4" ht="16.5" x14ac:dyDescent="0.25">
      <c r="A3" s="2"/>
      <c r="B3" s="2"/>
      <c r="C3" s="2"/>
      <c r="D3" s="2"/>
    </row>
    <row r="4" spans="1:4" ht="16.5" x14ac:dyDescent="0.25">
      <c r="A4" s="3"/>
      <c r="B4" s="3" t="s">
        <v>109</v>
      </c>
      <c r="C4" s="3"/>
      <c r="D4" s="2"/>
    </row>
    <row r="5" spans="1:4" ht="16.5" x14ac:dyDescent="0.25">
      <c r="A5" s="121" t="s">
        <v>85</v>
      </c>
      <c r="B5" s="121"/>
      <c r="C5" s="121"/>
      <c r="D5" s="121"/>
    </row>
    <row r="6" spans="1:4" ht="16.5" x14ac:dyDescent="0.25">
      <c r="A6" s="2"/>
      <c r="B6" s="2"/>
      <c r="C6" s="2"/>
      <c r="D6" s="2"/>
    </row>
    <row r="7" spans="1:4" x14ac:dyDescent="0.25">
      <c r="A7" s="122" t="s">
        <v>32</v>
      </c>
      <c r="B7" s="122" t="s">
        <v>0</v>
      </c>
      <c r="C7" s="122" t="s">
        <v>1</v>
      </c>
      <c r="D7" s="123" t="s">
        <v>40</v>
      </c>
    </row>
    <row r="8" spans="1:4" x14ac:dyDescent="0.25">
      <c r="A8" s="122"/>
      <c r="B8" s="122"/>
      <c r="C8" s="122"/>
      <c r="D8" s="125"/>
    </row>
    <row r="9" spans="1:4" x14ac:dyDescent="0.25">
      <c r="A9" s="122"/>
      <c r="B9" s="122"/>
      <c r="C9" s="122"/>
      <c r="D9" s="126" t="s">
        <v>81</v>
      </c>
    </row>
    <row r="10" spans="1:4" ht="16.5" x14ac:dyDescent="0.25">
      <c r="A10" s="33"/>
      <c r="B10" s="33"/>
      <c r="C10" s="33"/>
      <c r="D10" s="127"/>
    </row>
    <row r="11" spans="1:4" ht="16.5" x14ac:dyDescent="0.25">
      <c r="A11" s="4" t="s">
        <v>2</v>
      </c>
      <c r="B11" s="4" t="s">
        <v>3</v>
      </c>
      <c r="C11" s="4">
        <v>1</v>
      </c>
      <c r="D11" s="15">
        <v>10</v>
      </c>
    </row>
    <row r="12" spans="1:4" ht="16.5" x14ac:dyDescent="0.25">
      <c r="A12" s="5" t="s">
        <v>4</v>
      </c>
      <c r="B12" s="6" t="s">
        <v>5</v>
      </c>
      <c r="C12" s="16">
        <f>D12</f>
        <v>0</v>
      </c>
      <c r="D12" s="16">
        <f>D13</f>
        <v>0</v>
      </c>
    </row>
    <row r="13" spans="1:4" ht="17.25" x14ac:dyDescent="0.25">
      <c r="A13" s="7">
        <v>1</v>
      </c>
      <c r="B13" s="8" t="s">
        <v>6</v>
      </c>
      <c r="C13" s="17">
        <f>D13</f>
        <v>0</v>
      </c>
      <c r="D13" s="17">
        <f>D14+D16+D24</f>
        <v>0</v>
      </c>
    </row>
    <row r="14" spans="1:4" ht="16.5" x14ac:dyDescent="0.25">
      <c r="A14" s="11" t="s">
        <v>7</v>
      </c>
      <c r="B14" s="12" t="s">
        <v>8</v>
      </c>
      <c r="C14" s="17">
        <f>D14</f>
        <v>0</v>
      </c>
      <c r="D14" s="20"/>
    </row>
    <row r="15" spans="1:4" ht="16.5" x14ac:dyDescent="0.25">
      <c r="A15" s="9"/>
      <c r="B15" s="10" t="s">
        <v>43</v>
      </c>
      <c r="C15" s="17">
        <f>D15</f>
        <v>0</v>
      </c>
      <c r="D15" s="20"/>
    </row>
    <row r="16" spans="1:4" ht="16.5" x14ac:dyDescent="0.25">
      <c r="A16" s="11" t="s">
        <v>9</v>
      </c>
      <c r="B16" s="12" t="s">
        <v>10</v>
      </c>
      <c r="C16" s="17">
        <f t="shared" ref="C16:C68" si="0">D16</f>
        <v>0</v>
      </c>
      <c r="D16" s="17">
        <f>SUM(D17:D23)</f>
        <v>0</v>
      </c>
    </row>
    <row r="17" spans="1:4" ht="16.5" hidden="1" x14ac:dyDescent="0.25">
      <c r="A17" s="9"/>
      <c r="B17" s="10" t="s">
        <v>44</v>
      </c>
      <c r="C17" s="17">
        <f t="shared" si="0"/>
        <v>0</v>
      </c>
      <c r="D17" s="20"/>
    </row>
    <row r="18" spans="1:4" ht="23.25" hidden="1" customHeight="1" x14ac:dyDescent="0.25">
      <c r="A18" s="9"/>
      <c r="B18" s="10" t="s">
        <v>45</v>
      </c>
      <c r="C18" s="17">
        <f t="shared" si="0"/>
        <v>0</v>
      </c>
      <c r="D18" s="20"/>
    </row>
    <row r="19" spans="1:4" ht="16.5" hidden="1" x14ac:dyDescent="0.25">
      <c r="A19" s="9"/>
      <c r="B19" s="10" t="s">
        <v>46</v>
      </c>
      <c r="C19" s="17">
        <f t="shared" si="0"/>
        <v>0</v>
      </c>
      <c r="D19" s="20"/>
    </row>
    <row r="20" spans="1:4" ht="16.5" x14ac:dyDescent="0.25">
      <c r="A20" s="9"/>
      <c r="B20" s="10" t="s">
        <v>47</v>
      </c>
      <c r="C20" s="17">
        <f t="shared" si="0"/>
        <v>0</v>
      </c>
      <c r="D20" s="21"/>
    </row>
    <row r="21" spans="1:4" ht="16.5" hidden="1" x14ac:dyDescent="0.25">
      <c r="A21" s="9"/>
      <c r="B21" s="10" t="s">
        <v>48</v>
      </c>
      <c r="C21" s="19">
        <f t="shared" si="0"/>
        <v>0</v>
      </c>
      <c r="D21" s="20"/>
    </row>
    <row r="22" spans="1:4" ht="16.5" hidden="1" x14ac:dyDescent="0.25">
      <c r="A22" s="9"/>
      <c r="B22" s="10" t="s">
        <v>49</v>
      </c>
      <c r="C22" s="19">
        <f t="shared" si="0"/>
        <v>0</v>
      </c>
      <c r="D22" s="20"/>
    </row>
    <row r="23" spans="1:4" ht="16.5" hidden="1" x14ac:dyDescent="0.25">
      <c r="A23" s="9"/>
      <c r="B23" s="10" t="s">
        <v>50</v>
      </c>
      <c r="C23" s="19">
        <f t="shared" si="0"/>
        <v>0</v>
      </c>
      <c r="D23" s="20"/>
    </row>
    <row r="24" spans="1:4" ht="16.5" x14ac:dyDescent="0.25">
      <c r="A24" s="11" t="s">
        <v>51</v>
      </c>
      <c r="B24" s="12" t="s">
        <v>52</v>
      </c>
      <c r="C24" s="19">
        <f t="shared" si="0"/>
        <v>0</v>
      </c>
      <c r="D24" s="20"/>
    </row>
    <row r="25" spans="1:4" ht="16.5" x14ac:dyDescent="0.25">
      <c r="A25" s="9"/>
      <c r="B25" s="10" t="s">
        <v>53</v>
      </c>
      <c r="C25" s="19">
        <f t="shared" si="0"/>
        <v>0</v>
      </c>
      <c r="D25" s="20"/>
    </row>
    <row r="26" spans="1:4" ht="16.5" x14ac:dyDescent="0.25">
      <c r="A26" s="11">
        <v>2</v>
      </c>
      <c r="B26" s="12" t="s">
        <v>11</v>
      </c>
      <c r="C26" s="17">
        <f t="shared" si="0"/>
        <v>0</v>
      </c>
      <c r="D26" s="17">
        <f>D27+D31</f>
        <v>0</v>
      </c>
    </row>
    <row r="27" spans="1:4" ht="17.25" x14ac:dyDescent="0.25">
      <c r="A27" s="7" t="s">
        <v>12</v>
      </c>
      <c r="B27" s="8" t="s">
        <v>13</v>
      </c>
      <c r="C27" s="19">
        <f t="shared" si="0"/>
        <v>0</v>
      </c>
      <c r="D27" s="20"/>
    </row>
    <row r="28" spans="1:4" ht="16.5" hidden="1" x14ac:dyDescent="0.25">
      <c r="A28" s="9" t="s">
        <v>14</v>
      </c>
      <c r="B28" s="10" t="s">
        <v>37</v>
      </c>
      <c r="C28" s="19">
        <f t="shared" si="0"/>
        <v>0</v>
      </c>
      <c r="D28" s="20"/>
    </row>
    <row r="29" spans="1:4" ht="42" hidden="1" customHeight="1" x14ac:dyDescent="0.25">
      <c r="A29" s="9"/>
      <c r="B29" s="10" t="s">
        <v>35</v>
      </c>
      <c r="C29" s="19">
        <f t="shared" si="0"/>
        <v>0</v>
      </c>
      <c r="D29" s="20"/>
    </row>
    <row r="30" spans="1:4" ht="16.5" hidden="1" x14ac:dyDescent="0.25">
      <c r="A30" s="9" t="s">
        <v>15</v>
      </c>
      <c r="B30" s="10" t="s">
        <v>16</v>
      </c>
      <c r="C30" s="19">
        <f t="shared" si="0"/>
        <v>0</v>
      </c>
      <c r="D30" s="20"/>
    </row>
    <row r="31" spans="1:4" ht="17.25" x14ac:dyDescent="0.25">
      <c r="A31" s="7" t="s">
        <v>17</v>
      </c>
      <c r="B31" s="8" t="s">
        <v>18</v>
      </c>
      <c r="C31" s="17">
        <f t="shared" si="0"/>
        <v>0</v>
      </c>
      <c r="D31" s="17">
        <f>D32+D34</f>
        <v>0</v>
      </c>
    </row>
    <row r="32" spans="1:4" ht="16.5" x14ac:dyDescent="0.25">
      <c r="A32" s="9" t="s">
        <v>14</v>
      </c>
      <c r="B32" s="10" t="s">
        <v>19</v>
      </c>
      <c r="C32" s="19">
        <f t="shared" si="0"/>
        <v>0</v>
      </c>
      <c r="D32" s="20"/>
    </row>
    <row r="33" spans="1:4" ht="16.5" x14ac:dyDescent="0.25">
      <c r="A33" s="9"/>
      <c r="B33" s="10" t="s">
        <v>54</v>
      </c>
      <c r="C33" s="19">
        <f t="shared" si="0"/>
        <v>0</v>
      </c>
      <c r="D33" s="21"/>
    </row>
    <row r="34" spans="1:4" ht="16.5" x14ac:dyDescent="0.25">
      <c r="A34" s="9" t="s">
        <v>15</v>
      </c>
      <c r="B34" s="10" t="s">
        <v>20</v>
      </c>
      <c r="C34" s="19">
        <f t="shared" si="0"/>
        <v>0</v>
      </c>
      <c r="D34" s="20"/>
    </row>
    <row r="35" spans="1:4" ht="16.5" x14ac:dyDescent="0.25">
      <c r="A35" s="11">
        <v>3</v>
      </c>
      <c r="B35" s="12" t="s">
        <v>21</v>
      </c>
      <c r="C35" s="17">
        <f t="shared" si="0"/>
        <v>0</v>
      </c>
      <c r="D35" s="17">
        <f>D36+D38+D46</f>
        <v>0</v>
      </c>
    </row>
    <row r="36" spans="1:4" ht="17.25" x14ac:dyDescent="0.25">
      <c r="A36" s="7" t="s">
        <v>22</v>
      </c>
      <c r="B36" s="8" t="s">
        <v>8</v>
      </c>
      <c r="C36" s="19">
        <f t="shared" si="0"/>
        <v>0</v>
      </c>
      <c r="D36" s="20"/>
    </row>
    <row r="37" spans="1:4" ht="16.5" x14ac:dyDescent="0.25">
      <c r="A37" s="9"/>
      <c r="B37" s="10" t="s">
        <v>43</v>
      </c>
      <c r="C37" s="19">
        <f t="shared" si="0"/>
        <v>0</v>
      </c>
      <c r="D37" s="20"/>
    </row>
    <row r="38" spans="1:4" ht="17.25" x14ac:dyDescent="0.25">
      <c r="A38" s="7" t="s">
        <v>23</v>
      </c>
      <c r="B38" s="8" t="s">
        <v>10</v>
      </c>
      <c r="C38" s="17">
        <f t="shared" si="0"/>
        <v>0</v>
      </c>
      <c r="D38" s="17">
        <f>SUM(D39:D45)</f>
        <v>0</v>
      </c>
    </row>
    <row r="39" spans="1:4" ht="17.25" hidden="1" x14ac:dyDescent="0.25">
      <c r="A39" s="7"/>
      <c r="B39" s="10" t="s">
        <v>44</v>
      </c>
      <c r="C39" s="19">
        <f t="shared" si="0"/>
        <v>0</v>
      </c>
      <c r="D39" s="20"/>
    </row>
    <row r="40" spans="1:4" ht="23.25" hidden="1" customHeight="1" x14ac:dyDescent="0.25">
      <c r="A40" s="7"/>
      <c r="B40" s="10" t="s">
        <v>45</v>
      </c>
      <c r="C40" s="19">
        <f t="shared" si="0"/>
        <v>0</v>
      </c>
      <c r="D40" s="20"/>
    </row>
    <row r="41" spans="1:4" ht="17.25" hidden="1" x14ac:dyDescent="0.25">
      <c r="A41" s="7"/>
      <c r="B41" s="10" t="s">
        <v>46</v>
      </c>
      <c r="C41" s="19">
        <f t="shared" si="0"/>
        <v>0</v>
      </c>
      <c r="D41" s="20"/>
    </row>
    <row r="42" spans="1:4" ht="17.25" x14ac:dyDescent="0.25">
      <c r="A42" s="7"/>
      <c r="B42" s="10" t="s">
        <v>47</v>
      </c>
      <c r="C42" s="19">
        <f t="shared" si="0"/>
        <v>0</v>
      </c>
      <c r="D42" s="20"/>
    </row>
    <row r="43" spans="1:4" ht="17.25" hidden="1" x14ac:dyDescent="0.25">
      <c r="A43" s="7"/>
      <c r="B43" s="10" t="s">
        <v>48</v>
      </c>
      <c r="C43" s="19">
        <f t="shared" si="0"/>
        <v>0</v>
      </c>
      <c r="D43" s="20"/>
    </row>
    <row r="44" spans="1:4" ht="16.5" hidden="1" x14ac:dyDescent="0.25">
      <c r="A44" s="9"/>
      <c r="B44" s="10" t="s">
        <v>49</v>
      </c>
      <c r="C44" s="19">
        <f t="shared" si="0"/>
        <v>0</v>
      </c>
      <c r="D44" s="20"/>
    </row>
    <row r="45" spans="1:4" ht="16.5" hidden="1" x14ac:dyDescent="0.25">
      <c r="A45" s="9"/>
      <c r="B45" s="10" t="s">
        <v>55</v>
      </c>
      <c r="C45" s="19">
        <f t="shared" si="0"/>
        <v>0</v>
      </c>
      <c r="D45" s="20"/>
    </row>
    <row r="46" spans="1:4" ht="16.5" x14ac:dyDescent="0.25">
      <c r="A46" s="11" t="s">
        <v>56</v>
      </c>
      <c r="B46" s="12" t="s">
        <v>52</v>
      </c>
      <c r="C46" s="19">
        <f t="shared" si="0"/>
        <v>0</v>
      </c>
      <c r="D46" s="17">
        <f>D47</f>
        <v>0</v>
      </c>
    </row>
    <row r="47" spans="1:4" ht="16.5" x14ac:dyDescent="0.25">
      <c r="A47" s="9"/>
      <c r="B47" s="10" t="s">
        <v>53</v>
      </c>
      <c r="C47" s="19">
        <f t="shared" si="0"/>
        <v>0</v>
      </c>
      <c r="D47" s="20"/>
    </row>
    <row r="48" spans="1:4" ht="16.5" x14ac:dyDescent="0.25">
      <c r="A48" s="11" t="s">
        <v>24</v>
      </c>
      <c r="B48" s="12" t="s">
        <v>33</v>
      </c>
      <c r="C48" s="17">
        <f t="shared" si="0"/>
        <v>0</v>
      </c>
      <c r="D48" s="17">
        <f>D49+D53+D57+D61+D65</f>
        <v>0</v>
      </c>
    </row>
    <row r="49" spans="1:4" ht="16.5" hidden="1" x14ac:dyDescent="0.25">
      <c r="A49" s="11">
        <v>1</v>
      </c>
      <c r="B49" s="12" t="s">
        <v>18</v>
      </c>
      <c r="C49" s="17">
        <f t="shared" si="0"/>
        <v>0</v>
      </c>
      <c r="D49" s="17">
        <f>D50+D52</f>
        <v>0</v>
      </c>
    </row>
    <row r="50" spans="1:4" ht="16.5" hidden="1" x14ac:dyDescent="0.25">
      <c r="A50" s="9" t="s">
        <v>7</v>
      </c>
      <c r="B50" s="10" t="s">
        <v>19</v>
      </c>
      <c r="C50" s="17">
        <f t="shared" si="0"/>
        <v>0</v>
      </c>
      <c r="D50" s="20"/>
    </row>
    <row r="51" spans="1:4" ht="33" hidden="1" x14ac:dyDescent="0.25">
      <c r="A51" s="9"/>
      <c r="B51" s="10" t="s">
        <v>34</v>
      </c>
      <c r="C51" s="17">
        <f t="shared" si="0"/>
        <v>0</v>
      </c>
      <c r="D51" s="20"/>
    </row>
    <row r="52" spans="1:4" ht="16.5" hidden="1" x14ac:dyDescent="0.25">
      <c r="A52" s="9" t="s">
        <v>9</v>
      </c>
      <c r="B52" s="10" t="s">
        <v>20</v>
      </c>
      <c r="C52" s="17">
        <f t="shared" si="0"/>
        <v>0</v>
      </c>
      <c r="D52" s="20"/>
    </row>
    <row r="53" spans="1:4" ht="16.5" hidden="1" x14ac:dyDescent="0.25">
      <c r="A53" s="11">
        <v>2</v>
      </c>
      <c r="B53" s="12" t="s">
        <v>25</v>
      </c>
      <c r="C53" s="17">
        <f t="shared" si="0"/>
        <v>0</v>
      </c>
      <c r="D53" s="20"/>
    </row>
    <row r="54" spans="1:4" ht="16.5" hidden="1" x14ac:dyDescent="0.25">
      <c r="A54" s="9" t="s">
        <v>12</v>
      </c>
      <c r="B54" s="10" t="s">
        <v>26</v>
      </c>
      <c r="C54" s="17">
        <f t="shared" si="0"/>
        <v>0</v>
      </c>
      <c r="D54" s="20"/>
    </row>
    <row r="55" spans="1:4" ht="16.5" hidden="1" x14ac:dyDescent="0.25">
      <c r="A55" s="9" t="s">
        <v>17</v>
      </c>
      <c r="B55" s="10" t="s">
        <v>27</v>
      </c>
      <c r="C55" s="17">
        <f t="shared" si="0"/>
        <v>0</v>
      </c>
      <c r="D55" s="20"/>
    </row>
    <row r="56" spans="1:4" ht="16.5" hidden="1" x14ac:dyDescent="0.25">
      <c r="A56" s="9" t="s">
        <v>28</v>
      </c>
      <c r="B56" s="10" t="s">
        <v>16</v>
      </c>
      <c r="C56" s="17">
        <f t="shared" si="0"/>
        <v>0</v>
      </c>
      <c r="D56" s="20"/>
    </row>
    <row r="57" spans="1:4" ht="16.5" hidden="1" x14ac:dyDescent="0.25">
      <c r="A57" s="11">
        <v>3</v>
      </c>
      <c r="B57" s="12" t="s">
        <v>57</v>
      </c>
      <c r="C57" s="17">
        <f t="shared" si="0"/>
        <v>0</v>
      </c>
      <c r="D57" s="17">
        <f>D58+D60</f>
        <v>0</v>
      </c>
    </row>
    <row r="58" spans="1:4" ht="16.5" hidden="1" x14ac:dyDescent="0.25">
      <c r="A58" s="9" t="s">
        <v>22</v>
      </c>
      <c r="B58" s="10" t="s">
        <v>37</v>
      </c>
      <c r="C58" s="19">
        <f t="shared" si="0"/>
        <v>0</v>
      </c>
      <c r="D58" s="20"/>
    </row>
    <row r="59" spans="1:4" ht="33" hidden="1" x14ac:dyDescent="0.25">
      <c r="A59" s="9"/>
      <c r="B59" s="10" t="s">
        <v>34</v>
      </c>
      <c r="C59" s="19">
        <f t="shared" si="0"/>
        <v>0</v>
      </c>
      <c r="D59" s="21"/>
    </row>
    <row r="60" spans="1:4" ht="16.5" hidden="1" x14ac:dyDescent="0.25">
      <c r="A60" s="9" t="s">
        <v>23</v>
      </c>
      <c r="B60" s="10" t="s">
        <v>16</v>
      </c>
      <c r="C60" s="19">
        <f t="shared" si="0"/>
        <v>0</v>
      </c>
      <c r="D60" s="20"/>
    </row>
    <row r="61" spans="1:4" ht="16.5" hidden="1" x14ac:dyDescent="0.25">
      <c r="A61" s="11">
        <v>4</v>
      </c>
      <c r="B61" s="12" t="s">
        <v>58</v>
      </c>
      <c r="C61" s="17">
        <f t="shared" si="0"/>
        <v>0</v>
      </c>
      <c r="D61" s="17">
        <f>D62+D64</f>
        <v>0</v>
      </c>
    </row>
    <row r="62" spans="1:4" ht="16.5" hidden="1" x14ac:dyDescent="0.25">
      <c r="A62" s="9" t="s">
        <v>59</v>
      </c>
      <c r="B62" s="10" t="s">
        <v>37</v>
      </c>
      <c r="C62" s="17">
        <f t="shared" si="0"/>
        <v>0</v>
      </c>
      <c r="D62" s="22"/>
    </row>
    <row r="63" spans="1:4" ht="33" hidden="1" x14ac:dyDescent="0.25">
      <c r="A63" s="9"/>
      <c r="B63" s="10" t="s">
        <v>34</v>
      </c>
      <c r="C63" s="17">
        <f t="shared" si="0"/>
        <v>0</v>
      </c>
      <c r="D63" s="22"/>
    </row>
    <row r="64" spans="1:4" ht="16.5" hidden="1" x14ac:dyDescent="0.25">
      <c r="A64" s="9" t="s">
        <v>60</v>
      </c>
      <c r="B64" s="10" t="s">
        <v>16</v>
      </c>
      <c r="C64" s="17">
        <f t="shared" si="0"/>
        <v>0</v>
      </c>
      <c r="D64" s="22"/>
    </row>
    <row r="65" spans="1:4" ht="16.5" hidden="1" x14ac:dyDescent="0.25">
      <c r="A65" s="11">
        <v>5</v>
      </c>
      <c r="B65" s="12" t="s">
        <v>61</v>
      </c>
      <c r="C65" s="17">
        <f t="shared" si="0"/>
        <v>0</v>
      </c>
      <c r="D65" s="17">
        <f>D66+D68</f>
        <v>0</v>
      </c>
    </row>
    <row r="66" spans="1:4" ht="16.5" hidden="1" x14ac:dyDescent="0.25">
      <c r="A66" s="9" t="s">
        <v>62</v>
      </c>
      <c r="B66" s="10" t="s">
        <v>37</v>
      </c>
      <c r="C66" s="17">
        <f t="shared" si="0"/>
        <v>0</v>
      </c>
      <c r="D66" s="22"/>
    </row>
    <row r="67" spans="1:4" ht="33" hidden="1" x14ac:dyDescent="0.25">
      <c r="A67" s="9"/>
      <c r="B67" s="10" t="s">
        <v>34</v>
      </c>
      <c r="C67" s="17">
        <f t="shared" si="0"/>
        <v>0</v>
      </c>
      <c r="D67" s="22"/>
    </row>
    <row r="68" spans="1:4" ht="16.5" hidden="1" x14ac:dyDescent="0.25">
      <c r="A68" s="13" t="s">
        <v>63</v>
      </c>
      <c r="B68" s="23" t="s">
        <v>16</v>
      </c>
      <c r="C68" s="25">
        <f t="shared" si="0"/>
        <v>0</v>
      </c>
      <c r="D68" s="26"/>
    </row>
    <row r="69" spans="1:4" ht="16.5" x14ac:dyDescent="0.25">
      <c r="A69" s="27"/>
      <c r="B69" s="28" t="s">
        <v>29</v>
      </c>
      <c r="C69" s="31">
        <v>1092552</v>
      </c>
      <c r="D69" s="31">
        <v>1092552</v>
      </c>
    </row>
    <row r="70" spans="1:4" ht="16.5" x14ac:dyDescent="0.25">
      <c r="A70" s="13"/>
      <c r="B70" s="14" t="s">
        <v>30</v>
      </c>
      <c r="C70" s="32" t="s">
        <v>64</v>
      </c>
      <c r="D70" s="32" t="s">
        <v>64</v>
      </c>
    </row>
    <row r="71" spans="1:4" ht="16.5" x14ac:dyDescent="0.25">
      <c r="A71" s="2"/>
      <c r="B71" s="2"/>
      <c r="C71" s="2"/>
      <c r="D71" s="2"/>
    </row>
    <row r="72" spans="1:4" ht="16.5" x14ac:dyDescent="0.25">
      <c r="A72" s="3" t="s">
        <v>31</v>
      </c>
      <c r="B72" s="2"/>
      <c r="C72" s="2"/>
      <c r="D72" s="2"/>
    </row>
  </sheetData>
  <mergeCells count="6">
    <mergeCell ref="A5:D5"/>
    <mergeCell ref="A7:A9"/>
    <mergeCell ref="B7:B9"/>
    <mergeCell ref="C7:C9"/>
    <mergeCell ref="D7:D8"/>
    <mergeCell ref="D9:D10"/>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67"/>
  <sheetViews>
    <sheetView topLeftCell="A4" workbookViewId="0">
      <pane xSplit="3" ySplit="8" topLeftCell="D30" activePane="bottomRight" state="frozen"/>
      <selection activeCell="A4" sqref="A4"/>
      <selection pane="topRight" activeCell="D4" sqref="D4"/>
      <selection pane="bottomLeft" activeCell="A12" sqref="A12"/>
      <selection pane="bottomRight" activeCell="A5" sqref="A5"/>
    </sheetView>
  </sheetViews>
  <sheetFormatPr defaultRowHeight="15.75" x14ac:dyDescent="0.25"/>
  <cols>
    <col min="1" max="1" width="4.875" customWidth="1"/>
    <col min="2" max="2" width="41.625" customWidth="1"/>
    <col min="3" max="3" width="12.375" customWidth="1"/>
    <col min="4" max="4" width="10.5" customWidth="1"/>
    <col min="5" max="5" width="10" customWidth="1"/>
    <col min="6" max="6" width="11.25" customWidth="1"/>
    <col min="7" max="7" width="10.875" customWidth="1"/>
    <col min="8" max="8" width="10" customWidth="1"/>
    <col min="9" max="9" width="10.25" customWidth="1"/>
  </cols>
  <sheetData>
    <row r="2" spans="1:9" ht="16.5" x14ac:dyDescent="0.25">
      <c r="A2" s="1" t="s">
        <v>39</v>
      </c>
      <c r="B2" s="2"/>
      <c r="C2" s="2"/>
      <c r="D2" s="2"/>
      <c r="E2" s="2"/>
      <c r="F2" s="2"/>
      <c r="G2" s="2"/>
      <c r="H2" s="2"/>
      <c r="I2" s="2"/>
    </row>
    <row r="3" spans="1:9" ht="16.5" x14ac:dyDescent="0.25">
      <c r="A3" s="3" t="s">
        <v>65</v>
      </c>
      <c r="B3" s="2"/>
      <c r="C3" s="2"/>
      <c r="D3" s="2"/>
      <c r="E3" s="2"/>
      <c r="F3" s="2"/>
      <c r="G3" s="2"/>
      <c r="H3" s="2"/>
      <c r="I3" s="2"/>
    </row>
    <row r="4" spans="1:9" ht="16.5" x14ac:dyDescent="0.25">
      <c r="A4" s="120" t="s">
        <v>109</v>
      </c>
      <c r="B4" s="120"/>
      <c r="C4" s="120"/>
      <c r="D4" s="120"/>
      <c r="E4" s="120"/>
      <c r="F4" s="120"/>
      <c r="G4" s="120"/>
      <c r="H4" s="120"/>
      <c r="I4" s="120"/>
    </row>
    <row r="5" spans="1:9" ht="16.5" x14ac:dyDescent="0.25">
      <c r="A5" s="37" t="s">
        <v>87</v>
      </c>
      <c r="B5" s="37"/>
      <c r="C5" s="37"/>
      <c r="D5" s="37"/>
      <c r="E5" s="37"/>
      <c r="F5" s="37"/>
      <c r="G5" s="37"/>
      <c r="H5" s="37"/>
      <c r="I5" s="2"/>
    </row>
    <row r="6" spans="1:9" ht="16.5" x14ac:dyDescent="0.25">
      <c r="A6" s="2"/>
      <c r="B6" s="2"/>
      <c r="C6" s="2"/>
      <c r="D6" s="2"/>
      <c r="E6" s="2"/>
      <c r="F6" s="2"/>
      <c r="G6" s="2"/>
      <c r="H6" s="36" t="s">
        <v>36</v>
      </c>
      <c r="I6" s="2"/>
    </row>
    <row r="7" spans="1:9" ht="16.5" x14ac:dyDescent="0.25">
      <c r="A7" s="122" t="s">
        <v>32</v>
      </c>
      <c r="B7" s="122" t="s">
        <v>0</v>
      </c>
      <c r="C7" s="132" t="s">
        <v>69</v>
      </c>
      <c r="D7" s="133"/>
      <c r="E7" s="133"/>
      <c r="F7" s="133"/>
      <c r="G7" s="133"/>
      <c r="H7" s="133"/>
      <c r="I7" s="134"/>
    </row>
    <row r="8" spans="1:9" ht="16.5" x14ac:dyDescent="0.25">
      <c r="A8" s="122"/>
      <c r="B8" s="122"/>
      <c r="C8" s="132" t="s">
        <v>84</v>
      </c>
      <c r="D8" s="133"/>
      <c r="E8" s="133"/>
      <c r="F8" s="133"/>
      <c r="G8" s="133"/>
      <c r="H8" s="133"/>
      <c r="I8" s="134"/>
    </row>
    <row r="9" spans="1:9" x14ac:dyDescent="0.25">
      <c r="A9" s="122"/>
      <c r="B9" s="122"/>
      <c r="C9" s="123" t="s">
        <v>42</v>
      </c>
      <c r="D9" s="135" t="s">
        <v>70</v>
      </c>
      <c r="E9" s="130" t="s">
        <v>75</v>
      </c>
      <c r="F9" s="135" t="s">
        <v>71</v>
      </c>
      <c r="G9" s="135" t="s">
        <v>72</v>
      </c>
      <c r="H9" s="128" t="s">
        <v>73</v>
      </c>
      <c r="I9" s="126" t="s">
        <v>74</v>
      </c>
    </row>
    <row r="10" spans="1:9" ht="16.5" x14ac:dyDescent="0.25">
      <c r="A10" s="33"/>
      <c r="B10" s="33"/>
      <c r="C10" s="125"/>
      <c r="D10" s="136"/>
      <c r="E10" s="131"/>
      <c r="F10" s="136"/>
      <c r="G10" s="136"/>
      <c r="H10" s="129"/>
      <c r="I10" s="127"/>
    </row>
    <row r="11" spans="1:9" ht="16.5" x14ac:dyDescent="0.25">
      <c r="A11" s="4" t="s">
        <v>2</v>
      </c>
      <c r="B11" s="4" t="s">
        <v>3</v>
      </c>
      <c r="C11" s="4"/>
      <c r="D11" s="4">
        <v>2</v>
      </c>
      <c r="E11" s="4"/>
      <c r="F11" s="4">
        <v>3</v>
      </c>
      <c r="G11" s="4">
        <v>4</v>
      </c>
      <c r="H11" s="4">
        <v>5</v>
      </c>
      <c r="I11" s="4">
        <v>7</v>
      </c>
    </row>
    <row r="12" spans="1:9" ht="16.5" x14ac:dyDescent="0.25">
      <c r="A12" s="5" t="s">
        <v>4</v>
      </c>
      <c r="B12" s="6" t="s">
        <v>5</v>
      </c>
      <c r="C12" s="17">
        <f t="shared" ref="C12:C58" si="0">D12+F12+G12+H12+I12</f>
        <v>0</v>
      </c>
      <c r="D12" s="18"/>
      <c r="E12" s="18"/>
      <c r="F12" s="18"/>
      <c r="G12" s="18"/>
      <c r="H12" s="16">
        <f>H13</f>
        <v>0</v>
      </c>
      <c r="I12" s="16">
        <f>I13</f>
        <v>0</v>
      </c>
    </row>
    <row r="13" spans="1:9" ht="17.25" x14ac:dyDescent="0.25">
      <c r="A13" s="7">
        <v>1</v>
      </c>
      <c r="B13" s="8" t="s">
        <v>6</v>
      </c>
      <c r="C13" s="19">
        <f t="shared" si="0"/>
        <v>0</v>
      </c>
      <c r="D13" s="19"/>
      <c r="E13" s="19"/>
      <c r="F13" s="19"/>
      <c r="G13" s="19"/>
      <c r="H13" s="19">
        <f>H14+H16+H21</f>
        <v>0</v>
      </c>
      <c r="I13" s="17">
        <f>I14+I16+I21</f>
        <v>0</v>
      </c>
    </row>
    <row r="14" spans="1:9" ht="16.5" x14ac:dyDescent="0.25">
      <c r="A14" s="11" t="s">
        <v>7</v>
      </c>
      <c r="B14" s="12" t="s">
        <v>8</v>
      </c>
      <c r="C14" s="19">
        <f t="shared" si="0"/>
        <v>0</v>
      </c>
      <c r="D14" s="19"/>
      <c r="E14" s="19"/>
      <c r="F14" s="19"/>
      <c r="G14" s="19"/>
      <c r="H14" s="19"/>
      <c r="I14" s="19"/>
    </row>
    <row r="15" spans="1:9" ht="16.5" x14ac:dyDescent="0.25">
      <c r="A15" s="9"/>
      <c r="B15" s="10" t="s">
        <v>43</v>
      </c>
      <c r="C15" s="19">
        <f t="shared" si="0"/>
        <v>0</v>
      </c>
      <c r="D15" s="19"/>
      <c r="E15" s="19"/>
      <c r="F15" s="19"/>
      <c r="G15" s="19"/>
      <c r="H15" s="19"/>
      <c r="I15" s="19"/>
    </row>
    <row r="16" spans="1:9" ht="16.5" x14ac:dyDescent="0.25">
      <c r="A16" s="11" t="s">
        <v>9</v>
      </c>
      <c r="B16" s="12" t="s">
        <v>10</v>
      </c>
      <c r="C16" s="17">
        <f t="shared" si="0"/>
        <v>0</v>
      </c>
      <c r="D16" s="19"/>
      <c r="E16" s="19"/>
      <c r="F16" s="19"/>
      <c r="G16" s="19"/>
      <c r="H16" s="17">
        <f>SUM(H17:H20)</f>
        <v>0</v>
      </c>
      <c r="I16" s="17">
        <f>SUM(I17:I18)</f>
        <v>0</v>
      </c>
    </row>
    <row r="17" spans="1:11" ht="16.5" x14ac:dyDescent="0.25">
      <c r="A17" s="9"/>
      <c r="B17" s="10" t="s">
        <v>44</v>
      </c>
      <c r="C17" s="19">
        <f t="shared" si="0"/>
        <v>0</v>
      </c>
      <c r="D17" s="19"/>
      <c r="E17" s="19"/>
      <c r="F17" s="19"/>
      <c r="G17" s="19"/>
      <c r="H17" s="19"/>
      <c r="I17" s="19"/>
    </row>
    <row r="18" spans="1:11" ht="33" x14ac:dyDescent="0.25">
      <c r="A18" s="9"/>
      <c r="B18" s="10" t="s">
        <v>45</v>
      </c>
      <c r="C18" s="19">
        <f t="shared" si="0"/>
        <v>0</v>
      </c>
      <c r="D18" s="19"/>
      <c r="E18" s="19"/>
      <c r="F18" s="19"/>
      <c r="G18" s="19"/>
      <c r="H18" s="19"/>
      <c r="I18" s="19"/>
    </row>
    <row r="19" spans="1:11" ht="16.5" x14ac:dyDescent="0.25">
      <c r="A19" s="9"/>
      <c r="B19" s="10" t="s">
        <v>76</v>
      </c>
      <c r="C19" s="19">
        <f t="shared" si="0"/>
        <v>0</v>
      </c>
      <c r="D19" s="19"/>
      <c r="E19" s="19"/>
      <c r="F19" s="19"/>
      <c r="G19" s="19"/>
      <c r="H19" s="19"/>
      <c r="I19" s="19"/>
    </row>
    <row r="20" spans="1:11" ht="16.5" x14ac:dyDescent="0.25">
      <c r="A20" s="9"/>
      <c r="B20" s="10" t="s">
        <v>46</v>
      </c>
      <c r="C20" s="19">
        <f t="shared" si="0"/>
        <v>0</v>
      </c>
      <c r="D20" s="19"/>
      <c r="E20" s="19"/>
      <c r="F20" s="19"/>
      <c r="G20" s="19"/>
      <c r="H20" s="19"/>
      <c r="I20" s="19"/>
    </row>
    <row r="21" spans="1:11" ht="16.5" x14ac:dyDescent="0.25">
      <c r="A21" s="11" t="s">
        <v>51</v>
      </c>
      <c r="B21" s="12" t="s">
        <v>52</v>
      </c>
      <c r="C21" s="17">
        <f t="shared" si="0"/>
        <v>0</v>
      </c>
      <c r="D21" s="19"/>
      <c r="E21" s="19"/>
      <c r="F21" s="19"/>
      <c r="G21" s="19"/>
      <c r="H21" s="17">
        <f>H22</f>
        <v>0</v>
      </c>
      <c r="I21" s="19"/>
    </row>
    <row r="22" spans="1:11" ht="16.5" x14ac:dyDescent="0.25">
      <c r="A22" s="9"/>
      <c r="B22" s="10" t="s">
        <v>53</v>
      </c>
      <c r="C22" s="19">
        <f t="shared" si="0"/>
        <v>0</v>
      </c>
      <c r="D22" s="19"/>
      <c r="E22" s="19"/>
      <c r="F22" s="19"/>
      <c r="G22" s="19"/>
      <c r="H22" s="19"/>
      <c r="I22" s="19"/>
    </row>
    <row r="23" spans="1:11" ht="16.5" x14ac:dyDescent="0.25">
      <c r="A23" s="11">
        <v>2</v>
      </c>
      <c r="B23" s="12" t="s">
        <v>11</v>
      </c>
      <c r="C23" s="17">
        <f t="shared" si="0"/>
        <v>0</v>
      </c>
      <c r="D23" s="17"/>
      <c r="E23" s="17"/>
      <c r="F23" s="17"/>
      <c r="G23" s="17"/>
      <c r="H23" s="17">
        <f>H24+H28</f>
        <v>0</v>
      </c>
      <c r="I23" s="17">
        <f>I24+I28</f>
        <v>0</v>
      </c>
    </row>
    <row r="24" spans="1:11" ht="17.25" x14ac:dyDescent="0.25">
      <c r="A24" s="7" t="s">
        <v>12</v>
      </c>
      <c r="B24" s="8" t="s">
        <v>13</v>
      </c>
      <c r="C24" s="19">
        <f t="shared" si="0"/>
        <v>0</v>
      </c>
      <c r="D24" s="19"/>
      <c r="E24" s="19"/>
      <c r="F24" s="19"/>
      <c r="G24" s="19"/>
      <c r="H24" s="19"/>
      <c r="I24" s="19"/>
    </row>
    <row r="25" spans="1:11" ht="16.5" x14ac:dyDescent="0.25">
      <c r="A25" s="9" t="s">
        <v>14</v>
      </c>
      <c r="B25" s="10" t="s">
        <v>37</v>
      </c>
      <c r="C25" s="19">
        <f t="shared" si="0"/>
        <v>0</v>
      </c>
      <c r="D25" s="19"/>
      <c r="E25" s="19"/>
      <c r="F25" s="19"/>
      <c r="G25" s="19"/>
      <c r="H25" s="19"/>
      <c r="I25" s="19"/>
      <c r="K25" s="35"/>
    </row>
    <row r="26" spans="1:11" ht="33" x14ac:dyDescent="0.25">
      <c r="A26" s="9"/>
      <c r="B26" s="10" t="s">
        <v>35</v>
      </c>
      <c r="C26" s="19">
        <f t="shared" si="0"/>
        <v>0</v>
      </c>
      <c r="D26" s="19"/>
      <c r="E26" s="19"/>
      <c r="F26" s="19"/>
      <c r="G26" s="19"/>
      <c r="H26" s="19"/>
      <c r="I26" s="19"/>
    </row>
    <row r="27" spans="1:11" ht="16.5" x14ac:dyDescent="0.25">
      <c r="A27" s="9" t="s">
        <v>15</v>
      </c>
      <c r="B27" s="10" t="s">
        <v>16</v>
      </c>
      <c r="C27" s="19">
        <f t="shared" si="0"/>
        <v>0</v>
      </c>
      <c r="D27" s="19"/>
      <c r="E27" s="19"/>
      <c r="F27" s="19"/>
      <c r="G27" s="19"/>
      <c r="H27" s="19"/>
      <c r="I27" s="19"/>
    </row>
    <row r="28" spans="1:11" ht="17.25" x14ac:dyDescent="0.25">
      <c r="A28" s="7" t="s">
        <v>17</v>
      </c>
      <c r="B28" s="8" t="s">
        <v>18</v>
      </c>
      <c r="C28" s="17">
        <f t="shared" si="0"/>
        <v>0</v>
      </c>
      <c r="D28" s="19"/>
      <c r="E28" s="19"/>
      <c r="F28" s="19"/>
      <c r="G28" s="19"/>
      <c r="H28" s="17">
        <f>H29+H31</f>
        <v>0</v>
      </c>
      <c r="I28" s="17">
        <f>I29+I31</f>
        <v>0</v>
      </c>
    </row>
    <row r="29" spans="1:11" ht="16.5" x14ac:dyDescent="0.25">
      <c r="A29" s="9" t="s">
        <v>14</v>
      </c>
      <c r="B29" s="10" t="s">
        <v>19</v>
      </c>
      <c r="C29" s="19">
        <f t="shared" si="0"/>
        <v>0</v>
      </c>
      <c r="D29" s="19"/>
      <c r="E29" s="19"/>
      <c r="F29" s="19"/>
      <c r="G29" s="19"/>
      <c r="H29" s="19">
        <f>H13-H32</f>
        <v>0</v>
      </c>
      <c r="I29" s="19"/>
    </row>
    <row r="30" spans="1:11" ht="33" x14ac:dyDescent="0.25">
      <c r="A30" s="9"/>
      <c r="B30" s="10" t="s">
        <v>54</v>
      </c>
      <c r="C30" s="19">
        <f t="shared" si="0"/>
        <v>0</v>
      </c>
      <c r="D30" s="19"/>
      <c r="E30" s="19"/>
      <c r="F30" s="19"/>
      <c r="G30" s="19"/>
      <c r="H30" s="19"/>
      <c r="I30" s="19"/>
    </row>
    <row r="31" spans="1:11" ht="16.5" x14ac:dyDescent="0.25">
      <c r="A31" s="9" t="s">
        <v>15</v>
      </c>
      <c r="B31" s="10" t="s">
        <v>20</v>
      </c>
      <c r="C31" s="19">
        <f t="shared" si="0"/>
        <v>0</v>
      </c>
      <c r="D31" s="19"/>
      <c r="E31" s="19"/>
      <c r="F31" s="19"/>
      <c r="G31" s="19"/>
      <c r="H31" s="19"/>
      <c r="I31" s="19"/>
    </row>
    <row r="32" spans="1:11" ht="16.5" x14ac:dyDescent="0.25">
      <c r="A32" s="11">
        <v>3</v>
      </c>
      <c r="B32" s="12" t="s">
        <v>21</v>
      </c>
      <c r="C32" s="17">
        <f t="shared" si="0"/>
        <v>0</v>
      </c>
      <c r="D32" s="19"/>
      <c r="E32" s="19"/>
      <c r="F32" s="19"/>
      <c r="G32" s="19"/>
      <c r="H32" s="17">
        <f>H33+H35+H40</f>
        <v>0</v>
      </c>
      <c r="I32" s="17">
        <f>I33+I35+I40</f>
        <v>0</v>
      </c>
    </row>
    <row r="33" spans="1:9" ht="17.25" x14ac:dyDescent="0.25">
      <c r="A33" s="7" t="s">
        <v>22</v>
      </c>
      <c r="B33" s="8" t="s">
        <v>8</v>
      </c>
      <c r="C33" s="19">
        <f t="shared" si="0"/>
        <v>0</v>
      </c>
      <c r="D33" s="19"/>
      <c r="E33" s="19"/>
      <c r="F33" s="19"/>
      <c r="G33" s="19"/>
      <c r="H33" s="19">
        <f>H34</f>
        <v>0</v>
      </c>
      <c r="I33" s="19"/>
    </row>
    <row r="34" spans="1:9" ht="16.5" x14ac:dyDescent="0.25">
      <c r="A34" s="9"/>
      <c r="B34" s="10" t="s">
        <v>43</v>
      </c>
      <c r="C34" s="19">
        <f t="shared" si="0"/>
        <v>0</v>
      </c>
      <c r="D34" s="19"/>
      <c r="E34" s="19"/>
      <c r="F34" s="19"/>
      <c r="G34" s="19"/>
      <c r="H34" s="19"/>
      <c r="I34" s="19"/>
    </row>
    <row r="35" spans="1:9" ht="17.25" x14ac:dyDescent="0.25">
      <c r="A35" s="7" t="s">
        <v>23</v>
      </c>
      <c r="B35" s="8" t="s">
        <v>10</v>
      </c>
      <c r="C35" s="17">
        <f t="shared" si="0"/>
        <v>0</v>
      </c>
      <c r="D35" s="19"/>
      <c r="E35" s="19"/>
      <c r="F35" s="19"/>
      <c r="G35" s="19"/>
      <c r="H35" s="17">
        <f>SUM(H36:H39)</f>
        <v>0</v>
      </c>
      <c r="I35" s="17">
        <f>SUM(I36:I37)</f>
        <v>0</v>
      </c>
    </row>
    <row r="36" spans="1:9" ht="17.25" x14ac:dyDescent="0.25">
      <c r="A36" s="7"/>
      <c r="B36" s="10" t="s">
        <v>44</v>
      </c>
      <c r="C36" s="19">
        <f t="shared" si="0"/>
        <v>0</v>
      </c>
      <c r="D36" s="19"/>
      <c r="E36" s="19"/>
      <c r="F36" s="19"/>
      <c r="G36" s="19"/>
      <c r="H36" s="19"/>
      <c r="I36" s="19"/>
    </row>
    <row r="37" spans="1:9" ht="33" x14ac:dyDescent="0.25">
      <c r="A37" s="7"/>
      <c r="B37" s="10" t="s">
        <v>45</v>
      </c>
      <c r="C37" s="19">
        <f t="shared" si="0"/>
        <v>0</v>
      </c>
      <c r="D37" s="19"/>
      <c r="E37" s="19"/>
      <c r="F37" s="19"/>
      <c r="G37" s="19"/>
      <c r="H37" s="19"/>
      <c r="I37" s="19"/>
    </row>
    <row r="38" spans="1:9" ht="17.25" x14ac:dyDescent="0.25">
      <c r="A38" s="7"/>
      <c r="B38" s="10" t="s">
        <v>76</v>
      </c>
      <c r="C38" s="19">
        <f t="shared" si="0"/>
        <v>0</v>
      </c>
      <c r="D38" s="19"/>
      <c r="E38" s="19"/>
      <c r="F38" s="19"/>
      <c r="G38" s="19"/>
      <c r="H38" s="19"/>
      <c r="I38" s="19"/>
    </row>
    <row r="39" spans="1:9" ht="17.25" x14ac:dyDescent="0.25">
      <c r="A39" s="7"/>
      <c r="B39" s="10" t="s">
        <v>46</v>
      </c>
      <c r="C39" s="19">
        <f t="shared" si="0"/>
        <v>0</v>
      </c>
      <c r="D39" s="19"/>
      <c r="E39" s="19"/>
      <c r="F39" s="19"/>
      <c r="G39" s="19"/>
      <c r="H39" s="19"/>
      <c r="I39" s="19"/>
    </row>
    <row r="40" spans="1:9" ht="16.5" x14ac:dyDescent="0.25">
      <c r="A40" s="11" t="s">
        <v>56</v>
      </c>
      <c r="B40" s="12" t="s">
        <v>52</v>
      </c>
      <c r="C40" s="19">
        <f t="shared" si="0"/>
        <v>0</v>
      </c>
      <c r="D40" s="19"/>
      <c r="E40" s="19"/>
      <c r="F40" s="19"/>
      <c r="G40" s="19"/>
      <c r="H40" s="17">
        <f>H41</f>
        <v>0</v>
      </c>
      <c r="I40" s="17">
        <f>I41</f>
        <v>0</v>
      </c>
    </row>
    <row r="41" spans="1:9" ht="16.5" x14ac:dyDescent="0.25">
      <c r="A41" s="9"/>
      <c r="B41" s="10" t="s">
        <v>53</v>
      </c>
      <c r="C41" s="19">
        <f t="shared" si="0"/>
        <v>0</v>
      </c>
      <c r="D41" s="19"/>
      <c r="E41" s="19"/>
      <c r="F41" s="19"/>
      <c r="G41" s="19"/>
      <c r="H41" s="19"/>
      <c r="I41" s="19"/>
    </row>
    <row r="42" spans="1:9" ht="16.5" x14ac:dyDescent="0.25">
      <c r="A42" s="11" t="s">
        <v>24</v>
      </c>
      <c r="B42" s="12" t="s">
        <v>33</v>
      </c>
      <c r="C42" s="17">
        <f>D42+E42+F42+G42+H42+I42</f>
        <v>0</v>
      </c>
      <c r="D42" s="17">
        <f t="shared" ref="D42:I42" si="1">D43+D48+D52+D56+D60</f>
        <v>0</v>
      </c>
      <c r="E42" s="17">
        <f t="shared" si="1"/>
        <v>0</v>
      </c>
      <c r="F42" s="17">
        <f t="shared" si="1"/>
        <v>0</v>
      </c>
      <c r="G42" s="17">
        <f t="shared" si="1"/>
        <v>0</v>
      </c>
      <c r="H42" s="17">
        <f t="shared" si="1"/>
        <v>0</v>
      </c>
      <c r="I42" s="17">
        <f t="shared" si="1"/>
        <v>0</v>
      </c>
    </row>
    <row r="43" spans="1:9" ht="16.5" x14ac:dyDescent="0.25">
      <c r="A43" s="11">
        <v>1</v>
      </c>
      <c r="B43" s="12" t="s">
        <v>18</v>
      </c>
      <c r="C43" s="17">
        <f t="shared" si="0"/>
        <v>0</v>
      </c>
      <c r="D43" s="17"/>
      <c r="E43" s="17"/>
      <c r="F43" s="17"/>
      <c r="G43" s="17"/>
      <c r="H43" s="17">
        <f>H44+H47</f>
        <v>0</v>
      </c>
      <c r="I43" s="17">
        <f>I44+I47</f>
        <v>0</v>
      </c>
    </row>
    <row r="44" spans="1:9" ht="16.5" x14ac:dyDescent="0.25">
      <c r="A44" s="9" t="s">
        <v>7</v>
      </c>
      <c r="B44" s="10" t="s">
        <v>19</v>
      </c>
      <c r="C44" s="19">
        <f t="shared" si="0"/>
        <v>0</v>
      </c>
      <c r="D44" s="19"/>
      <c r="E44" s="19"/>
      <c r="F44" s="19"/>
      <c r="G44" s="19"/>
      <c r="H44" s="19"/>
      <c r="I44" s="19"/>
    </row>
    <row r="45" spans="1:9" ht="33" x14ac:dyDescent="0.25">
      <c r="A45" s="9"/>
      <c r="B45" s="10" t="s">
        <v>34</v>
      </c>
      <c r="C45" s="19">
        <f t="shared" si="0"/>
        <v>0</v>
      </c>
      <c r="D45" s="19"/>
      <c r="E45" s="19"/>
      <c r="F45" s="19"/>
      <c r="G45" s="19"/>
      <c r="H45" s="19"/>
      <c r="I45" s="19"/>
    </row>
    <row r="46" spans="1:9" ht="16.5" x14ac:dyDescent="0.25">
      <c r="A46" s="9"/>
      <c r="B46" s="10" t="s">
        <v>66</v>
      </c>
      <c r="C46" s="19">
        <f t="shared" si="0"/>
        <v>0</v>
      </c>
      <c r="D46" s="19"/>
      <c r="E46" s="19"/>
      <c r="F46" s="19"/>
      <c r="G46" s="19"/>
      <c r="H46" s="19"/>
      <c r="I46" s="19"/>
    </row>
    <row r="47" spans="1:9" ht="16.5" x14ac:dyDescent="0.25">
      <c r="A47" s="9" t="s">
        <v>9</v>
      </c>
      <c r="B47" s="10" t="s">
        <v>20</v>
      </c>
      <c r="C47" s="19">
        <f t="shared" si="0"/>
        <v>0</v>
      </c>
      <c r="D47" s="19"/>
      <c r="E47" s="19"/>
      <c r="F47" s="19"/>
      <c r="G47" s="19"/>
      <c r="H47" s="19"/>
      <c r="I47" s="19"/>
    </row>
    <row r="48" spans="1:9" ht="33" x14ac:dyDescent="0.25">
      <c r="A48" s="11">
        <v>2</v>
      </c>
      <c r="B48" s="12" t="s">
        <v>25</v>
      </c>
      <c r="C48" s="19">
        <f t="shared" si="0"/>
        <v>0</v>
      </c>
      <c r="D48" s="19"/>
      <c r="E48" s="19"/>
      <c r="F48" s="19"/>
      <c r="G48" s="19"/>
      <c r="H48" s="19">
        <f>SUM(H49:H51)</f>
        <v>0</v>
      </c>
      <c r="I48" s="19"/>
    </row>
    <row r="49" spans="1:9" ht="33" hidden="1" x14ac:dyDescent="0.25">
      <c r="A49" s="9" t="s">
        <v>12</v>
      </c>
      <c r="B49" s="10" t="s">
        <v>26</v>
      </c>
      <c r="C49" s="19">
        <f t="shared" si="0"/>
        <v>0</v>
      </c>
      <c r="D49" s="19"/>
      <c r="E49" s="19"/>
      <c r="F49" s="19"/>
      <c r="G49" s="19"/>
      <c r="H49" s="19"/>
      <c r="I49" s="19"/>
    </row>
    <row r="50" spans="1:9" ht="33" hidden="1" x14ac:dyDescent="0.25">
      <c r="A50" s="9" t="s">
        <v>17</v>
      </c>
      <c r="B50" s="10" t="s">
        <v>27</v>
      </c>
      <c r="C50" s="19">
        <f t="shared" si="0"/>
        <v>0</v>
      </c>
      <c r="D50" s="19"/>
      <c r="E50" s="19"/>
      <c r="F50" s="19"/>
      <c r="G50" s="19"/>
      <c r="H50" s="19"/>
      <c r="I50" s="19"/>
    </row>
    <row r="51" spans="1:9" ht="16.5" hidden="1" x14ac:dyDescent="0.25">
      <c r="A51" s="9" t="s">
        <v>28</v>
      </c>
      <c r="B51" s="10" t="s">
        <v>16</v>
      </c>
      <c r="C51" s="19">
        <f t="shared" si="0"/>
        <v>0</v>
      </c>
      <c r="D51" s="19"/>
      <c r="E51" s="19"/>
      <c r="F51" s="19"/>
      <c r="G51" s="19"/>
      <c r="H51" s="19"/>
      <c r="I51" s="19"/>
    </row>
    <row r="52" spans="1:9" ht="16.5" x14ac:dyDescent="0.25">
      <c r="A52" s="11">
        <v>3</v>
      </c>
      <c r="B52" s="12" t="s">
        <v>57</v>
      </c>
      <c r="C52" s="19">
        <f t="shared" si="0"/>
        <v>0</v>
      </c>
      <c r="D52" s="17">
        <f>D53+D55</f>
        <v>0</v>
      </c>
      <c r="E52" s="17"/>
      <c r="F52" s="17">
        <f>F53+F55</f>
        <v>0</v>
      </c>
      <c r="G52" s="17">
        <f>G53+G55</f>
        <v>0</v>
      </c>
      <c r="H52" s="17">
        <f>H53+H55</f>
        <v>0</v>
      </c>
      <c r="I52" s="17">
        <f>I53+I55</f>
        <v>0</v>
      </c>
    </row>
    <row r="53" spans="1:9" ht="16.5" hidden="1" x14ac:dyDescent="0.25">
      <c r="A53" s="9" t="s">
        <v>22</v>
      </c>
      <c r="B53" s="10" t="s">
        <v>37</v>
      </c>
      <c r="C53" s="19">
        <f t="shared" si="0"/>
        <v>0</v>
      </c>
      <c r="D53" s="19"/>
      <c r="E53" s="19"/>
      <c r="F53" s="19"/>
      <c r="G53" s="19"/>
      <c r="H53" s="19">
        <f>SUM(H54:H56)</f>
        <v>0</v>
      </c>
      <c r="I53" s="19"/>
    </row>
    <row r="54" spans="1:9" ht="33" hidden="1" x14ac:dyDescent="0.25">
      <c r="A54" s="9"/>
      <c r="B54" s="10" t="s">
        <v>34</v>
      </c>
      <c r="C54" s="19">
        <f t="shared" si="0"/>
        <v>0</v>
      </c>
      <c r="D54" s="19"/>
      <c r="E54" s="19"/>
      <c r="F54" s="19"/>
      <c r="G54" s="19"/>
      <c r="H54" s="19"/>
      <c r="I54" s="19"/>
    </row>
    <row r="55" spans="1:9" ht="16.5" hidden="1" x14ac:dyDescent="0.25">
      <c r="A55" s="9" t="s">
        <v>23</v>
      </c>
      <c r="B55" s="10" t="s">
        <v>16</v>
      </c>
      <c r="C55" s="19">
        <f t="shared" si="0"/>
        <v>0</v>
      </c>
      <c r="D55" s="19"/>
      <c r="E55" s="19"/>
      <c r="F55" s="19"/>
      <c r="G55" s="19"/>
      <c r="H55" s="19"/>
      <c r="I55" s="19"/>
    </row>
    <row r="56" spans="1:9" ht="16.5" x14ac:dyDescent="0.25">
      <c r="A56" s="11">
        <v>4</v>
      </c>
      <c r="B56" s="12" t="s">
        <v>58</v>
      </c>
      <c r="C56" s="17">
        <f>D56+E56+F56+G56+H56+I56</f>
        <v>0</v>
      </c>
      <c r="D56" s="17">
        <f t="shared" ref="D56:I56" si="2">D57+D59</f>
        <v>0</v>
      </c>
      <c r="E56" s="17">
        <f t="shared" si="2"/>
        <v>0</v>
      </c>
      <c r="F56" s="17">
        <f t="shared" si="2"/>
        <v>0</v>
      </c>
      <c r="G56" s="17">
        <f t="shared" si="2"/>
        <v>0</v>
      </c>
      <c r="H56" s="17">
        <f t="shared" si="2"/>
        <v>0</v>
      </c>
      <c r="I56" s="17">
        <f t="shared" si="2"/>
        <v>0</v>
      </c>
    </row>
    <row r="57" spans="1:9" ht="33" x14ac:dyDescent="0.25">
      <c r="A57" s="9" t="s">
        <v>59</v>
      </c>
      <c r="B57" s="10" t="s">
        <v>68</v>
      </c>
      <c r="C57" s="19">
        <f>D57+E57+F57+G57+H57+I57</f>
        <v>0</v>
      </c>
      <c r="D57" s="19"/>
      <c r="E57" s="19"/>
      <c r="F57" s="19"/>
      <c r="G57" s="19"/>
      <c r="H57" s="19"/>
      <c r="I57" s="19"/>
    </row>
    <row r="58" spans="1:9" ht="33" x14ac:dyDescent="0.25">
      <c r="A58" s="9"/>
      <c r="B58" s="10" t="s">
        <v>34</v>
      </c>
      <c r="C58" s="19">
        <f t="shared" si="0"/>
        <v>0</v>
      </c>
      <c r="D58" s="17"/>
      <c r="E58" s="17"/>
      <c r="F58" s="17"/>
      <c r="G58" s="17"/>
      <c r="H58" s="17"/>
      <c r="I58" s="17"/>
    </row>
    <row r="59" spans="1:9" ht="33" x14ac:dyDescent="0.25">
      <c r="A59" s="9" t="s">
        <v>60</v>
      </c>
      <c r="B59" s="10" t="s">
        <v>67</v>
      </c>
      <c r="C59" s="19">
        <f>D59+E59+F59+G59+H59+I59</f>
        <v>0</v>
      </c>
      <c r="D59" s="19"/>
      <c r="E59" s="19"/>
      <c r="F59" s="19"/>
      <c r="G59" s="19"/>
      <c r="H59" s="17"/>
      <c r="I59" s="17"/>
    </row>
    <row r="60" spans="1:9" ht="16.5" x14ac:dyDescent="0.25">
      <c r="A60" s="11">
        <v>5</v>
      </c>
      <c r="B60" s="12" t="s">
        <v>61</v>
      </c>
      <c r="C60" s="17">
        <f>D60+F60+G60+H60+I60</f>
        <v>0</v>
      </c>
      <c r="D60" s="17">
        <f>D61+D63</f>
        <v>0</v>
      </c>
      <c r="E60" s="17"/>
      <c r="F60" s="17">
        <f>F61+F63</f>
        <v>0</v>
      </c>
      <c r="G60" s="17">
        <f>G61+G63</f>
        <v>0</v>
      </c>
      <c r="H60" s="17">
        <f>H61+H63</f>
        <v>0</v>
      </c>
      <c r="I60" s="17">
        <f>I61+I63</f>
        <v>0</v>
      </c>
    </row>
    <row r="61" spans="1:9" ht="16.5" x14ac:dyDescent="0.25">
      <c r="A61" s="9" t="s">
        <v>62</v>
      </c>
      <c r="B61" s="10" t="s">
        <v>37</v>
      </c>
      <c r="C61" s="19">
        <f>D61+F61+G61+H61+I61</f>
        <v>0</v>
      </c>
      <c r="D61" s="17"/>
      <c r="E61" s="17"/>
      <c r="F61" s="17"/>
      <c r="G61" s="17"/>
      <c r="H61" s="17"/>
      <c r="I61" s="17"/>
    </row>
    <row r="62" spans="1:9" ht="33" x14ac:dyDescent="0.25">
      <c r="A62" s="9"/>
      <c r="B62" s="10" t="s">
        <v>34</v>
      </c>
      <c r="C62" s="19">
        <f>D62+F62+G62+H62+I62</f>
        <v>0</v>
      </c>
      <c r="D62" s="17"/>
      <c r="E62" s="17"/>
      <c r="F62" s="17"/>
      <c r="G62" s="17"/>
      <c r="H62" s="17"/>
      <c r="I62" s="17"/>
    </row>
    <row r="63" spans="1:9" ht="16.5" x14ac:dyDescent="0.25">
      <c r="A63" s="13" t="s">
        <v>63</v>
      </c>
      <c r="B63" s="23" t="s">
        <v>16</v>
      </c>
      <c r="C63" s="24">
        <f>D63+F63+G63+H63+I63</f>
        <v>0</v>
      </c>
      <c r="D63" s="25"/>
      <c r="E63" s="25"/>
      <c r="F63" s="25"/>
      <c r="G63" s="25"/>
      <c r="H63" s="25"/>
      <c r="I63" s="24"/>
    </row>
    <row r="64" spans="1:9" ht="16.5" x14ac:dyDescent="0.25">
      <c r="A64" s="27"/>
      <c r="B64" s="28" t="s">
        <v>29</v>
      </c>
      <c r="C64" s="30">
        <v>1023854</v>
      </c>
      <c r="D64" s="30" t="s">
        <v>77</v>
      </c>
      <c r="E64" s="42" t="s">
        <v>77</v>
      </c>
      <c r="F64" s="30">
        <v>1023854</v>
      </c>
      <c r="G64" s="30">
        <v>1023854</v>
      </c>
      <c r="H64" s="30">
        <v>1023854</v>
      </c>
      <c r="I64" s="30">
        <v>1023854</v>
      </c>
    </row>
    <row r="65" spans="1:9" ht="16.5" x14ac:dyDescent="0.25">
      <c r="A65" s="13"/>
      <c r="B65" s="14" t="s">
        <v>30</v>
      </c>
      <c r="C65" s="32" t="s">
        <v>64</v>
      </c>
      <c r="D65" s="32" t="s">
        <v>64</v>
      </c>
      <c r="E65" s="43" t="s">
        <v>64</v>
      </c>
      <c r="F65" s="32" t="s">
        <v>64</v>
      </c>
      <c r="G65" s="32" t="s">
        <v>64</v>
      </c>
      <c r="H65" s="32" t="s">
        <v>64</v>
      </c>
      <c r="I65" s="32" t="s">
        <v>64</v>
      </c>
    </row>
    <row r="66" spans="1:9" ht="16.5" x14ac:dyDescent="0.25">
      <c r="A66" s="2"/>
      <c r="B66" s="2"/>
      <c r="C66" s="2"/>
      <c r="D66" s="2"/>
      <c r="E66" s="2"/>
      <c r="F66" s="2"/>
      <c r="G66" s="2"/>
      <c r="H66" s="2"/>
      <c r="I66" s="2"/>
    </row>
    <row r="67" spans="1:9" ht="16.5" x14ac:dyDescent="0.25">
      <c r="A67" s="3" t="s">
        <v>31</v>
      </c>
      <c r="B67" s="2"/>
      <c r="C67" s="2"/>
      <c r="D67" s="2"/>
      <c r="E67" s="2"/>
      <c r="F67" s="2"/>
      <c r="G67" s="2"/>
      <c r="H67" s="2"/>
      <c r="I67" s="2"/>
    </row>
  </sheetData>
  <mergeCells count="12">
    <mergeCell ref="H9:H10"/>
    <mergeCell ref="I9:I10"/>
    <mergeCell ref="E9:E10"/>
    <mergeCell ref="A4:I4"/>
    <mergeCell ref="A7:A9"/>
    <mergeCell ref="B7:B9"/>
    <mergeCell ref="C7:I7"/>
    <mergeCell ref="C8:I8"/>
    <mergeCell ref="C9:C10"/>
    <mergeCell ref="D9:D10"/>
    <mergeCell ref="F9:F10"/>
    <mergeCell ref="G9:G10"/>
  </mergeCells>
  <pageMargins left="0.25" right="0.25"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9"/>
  <sheetViews>
    <sheetView zoomScale="120" zoomScaleNormal="120" zoomScaleSheetLayoutView="140" zoomScalePageLayoutView="60" workbookViewId="0">
      <selection activeCell="J10" sqref="J10"/>
    </sheetView>
  </sheetViews>
  <sheetFormatPr defaultColWidth="8.625" defaultRowHeight="15.75" x14ac:dyDescent="0.25"/>
  <cols>
    <col min="1" max="1" width="5" style="52" customWidth="1"/>
    <col min="2" max="2" width="55.125" style="52" customWidth="1"/>
    <col min="3" max="3" width="15.5" style="52" customWidth="1"/>
    <col min="4" max="4" width="17.875" style="52" customWidth="1"/>
    <col min="5" max="16384" width="8.625" style="52"/>
  </cols>
  <sheetData>
    <row r="1" spans="1:4" ht="16.5" x14ac:dyDescent="0.25">
      <c r="A1" s="55" t="s">
        <v>137</v>
      </c>
      <c r="B1" s="56"/>
      <c r="C1" s="56"/>
      <c r="D1" s="57" t="s">
        <v>110</v>
      </c>
    </row>
    <row r="2" spans="1:4" ht="16.5" x14ac:dyDescent="0.25">
      <c r="A2" s="58" t="s">
        <v>120</v>
      </c>
      <c r="B2" s="56"/>
      <c r="C2" s="56"/>
      <c r="D2" s="56"/>
    </row>
    <row r="3" spans="1:4" ht="16.5" x14ac:dyDescent="0.25">
      <c r="A3" s="56"/>
      <c r="B3" s="56"/>
      <c r="C3" s="56"/>
      <c r="D3" s="56"/>
    </row>
    <row r="4" spans="1:4" ht="72" customHeight="1" x14ac:dyDescent="0.25">
      <c r="A4" s="137" t="s">
        <v>141</v>
      </c>
      <c r="B4" s="137"/>
      <c r="C4" s="137"/>
      <c r="D4" s="137"/>
    </row>
    <row r="5" spans="1:4" ht="19.5" customHeight="1" x14ac:dyDescent="0.25">
      <c r="A5" s="138" t="s">
        <v>231</v>
      </c>
      <c r="B5" s="138"/>
      <c r="C5" s="138"/>
      <c r="D5" s="138"/>
    </row>
    <row r="6" spans="1:4" ht="16.5" x14ac:dyDescent="0.25">
      <c r="A6" s="147"/>
      <c r="B6" s="147"/>
      <c r="C6" s="147"/>
      <c r="D6" s="147"/>
    </row>
    <row r="7" spans="1:4" ht="16.5" x14ac:dyDescent="0.25">
      <c r="A7" s="56"/>
      <c r="B7" s="56"/>
      <c r="C7" s="60"/>
      <c r="D7" s="61" t="s">
        <v>140</v>
      </c>
    </row>
    <row r="8" spans="1:4" x14ac:dyDescent="0.25">
      <c r="A8" s="139" t="s">
        <v>32</v>
      </c>
      <c r="B8" s="139" t="s">
        <v>0</v>
      </c>
      <c r="C8" s="143" t="s">
        <v>138</v>
      </c>
      <c r="D8" s="144"/>
    </row>
    <row r="9" spans="1:4" ht="15.75" customHeight="1" x14ac:dyDescent="0.25">
      <c r="A9" s="140"/>
      <c r="B9" s="140"/>
      <c r="C9" s="145"/>
      <c r="D9" s="146"/>
    </row>
    <row r="10" spans="1:4" x14ac:dyDescent="0.25">
      <c r="A10" s="140"/>
      <c r="B10" s="140"/>
      <c r="C10" s="139" t="s">
        <v>42</v>
      </c>
      <c r="D10" s="139" t="s">
        <v>122</v>
      </c>
    </row>
    <row r="11" spans="1:4" x14ac:dyDescent="0.25">
      <c r="A11" s="141"/>
      <c r="B11" s="141"/>
      <c r="C11" s="141"/>
      <c r="D11" s="141"/>
    </row>
    <row r="12" spans="1:4" x14ac:dyDescent="0.25">
      <c r="A12" s="62" t="s">
        <v>2</v>
      </c>
      <c r="B12" s="62" t="s">
        <v>3</v>
      </c>
      <c r="C12" s="62" t="s">
        <v>224</v>
      </c>
      <c r="D12" s="62">
        <v>2</v>
      </c>
    </row>
    <row r="13" spans="1:4" x14ac:dyDescent="0.25">
      <c r="A13" s="63" t="s">
        <v>4</v>
      </c>
      <c r="B13" s="64" t="s">
        <v>5</v>
      </c>
      <c r="C13" s="65"/>
      <c r="D13" s="65"/>
    </row>
    <row r="14" spans="1:4" x14ac:dyDescent="0.25">
      <c r="A14" s="66">
        <v>1</v>
      </c>
      <c r="B14" s="67" t="s">
        <v>6</v>
      </c>
      <c r="C14" s="68">
        <f>+D14</f>
        <v>4895677220</v>
      </c>
      <c r="D14" s="68">
        <f>+D15+D17</f>
        <v>4895677220</v>
      </c>
    </row>
    <row r="15" spans="1:4" s="54" customFormat="1" x14ac:dyDescent="0.25">
      <c r="A15" s="69" t="s">
        <v>7</v>
      </c>
      <c r="B15" s="70" t="s">
        <v>8</v>
      </c>
      <c r="C15" s="80"/>
      <c r="D15" s="80"/>
    </row>
    <row r="16" spans="1:4" s="54" customFormat="1" x14ac:dyDescent="0.25">
      <c r="A16" s="72"/>
      <c r="B16" s="73"/>
      <c r="C16" s="80"/>
      <c r="D16" s="80"/>
    </row>
    <row r="17" spans="1:4" s="54" customFormat="1" x14ac:dyDescent="0.25">
      <c r="A17" s="72" t="s">
        <v>9</v>
      </c>
      <c r="B17" s="74" t="s">
        <v>10</v>
      </c>
      <c r="C17" s="71">
        <f>+D17</f>
        <v>4895677220</v>
      </c>
      <c r="D17" s="71">
        <f>+D18</f>
        <v>4895677220</v>
      </c>
    </row>
    <row r="18" spans="1:4" ht="31.5" x14ac:dyDescent="0.25">
      <c r="A18" s="75"/>
      <c r="B18" s="73" t="s">
        <v>142</v>
      </c>
      <c r="C18" s="85">
        <f>+D18</f>
        <v>4895677220</v>
      </c>
      <c r="D18" s="85">
        <v>4895677220</v>
      </c>
    </row>
    <row r="19" spans="1:4" x14ac:dyDescent="0.25">
      <c r="A19" s="66">
        <v>2</v>
      </c>
      <c r="B19" s="67" t="s">
        <v>11</v>
      </c>
      <c r="C19" s="68">
        <f>+D19</f>
        <v>4406109498</v>
      </c>
      <c r="D19" s="68">
        <f>+D20+D22</f>
        <v>4406109498</v>
      </c>
    </row>
    <row r="20" spans="1:4" s="59" customFormat="1" x14ac:dyDescent="0.25">
      <c r="A20" s="72" t="s">
        <v>12</v>
      </c>
      <c r="B20" s="74" t="s">
        <v>57</v>
      </c>
      <c r="C20" s="86">
        <f>+D20</f>
        <v>4406109498</v>
      </c>
      <c r="D20" s="86">
        <f>+D18*90%</f>
        <v>4406109498</v>
      </c>
    </row>
    <row r="21" spans="1:4" s="59" customFormat="1" ht="31.5" x14ac:dyDescent="0.25">
      <c r="A21" s="72"/>
      <c r="B21" s="74" t="s">
        <v>229</v>
      </c>
      <c r="C21" s="86">
        <f>+D21</f>
        <v>358095500</v>
      </c>
      <c r="D21" s="86">
        <v>358095500</v>
      </c>
    </row>
    <row r="22" spans="1:4" s="54" customFormat="1" x14ac:dyDescent="0.25">
      <c r="A22" s="72" t="s">
        <v>17</v>
      </c>
      <c r="B22" s="74" t="s">
        <v>18</v>
      </c>
      <c r="C22" s="71"/>
      <c r="D22" s="71"/>
    </row>
    <row r="23" spans="1:4" s="54" customFormat="1" x14ac:dyDescent="0.25">
      <c r="A23" s="72"/>
      <c r="B23" s="73"/>
      <c r="C23" s="71"/>
      <c r="D23" s="71"/>
    </row>
    <row r="24" spans="1:4" x14ac:dyDescent="0.25">
      <c r="A24" s="66">
        <v>3</v>
      </c>
      <c r="B24" s="67" t="s">
        <v>21</v>
      </c>
      <c r="C24" s="68">
        <f>+D24</f>
        <v>489567722</v>
      </c>
      <c r="D24" s="68">
        <f>+D25+D27</f>
        <v>489567722</v>
      </c>
    </row>
    <row r="25" spans="1:4" s="59" customFormat="1" x14ac:dyDescent="0.25">
      <c r="A25" s="72" t="s">
        <v>22</v>
      </c>
      <c r="B25" s="74" t="s">
        <v>8</v>
      </c>
      <c r="C25" s="86"/>
      <c r="D25" s="86"/>
    </row>
    <row r="26" spans="1:4" s="59" customFormat="1" x14ac:dyDescent="0.25">
      <c r="A26" s="72"/>
      <c r="B26" s="73"/>
      <c r="C26" s="86"/>
      <c r="D26" s="86"/>
    </row>
    <row r="27" spans="1:4" s="54" customFormat="1" x14ac:dyDescent="0.25">
      <c r="A27" s="72" t="s">
        <v>23</v>
      </c>
      <c r="B27" s="74" t="s">
        <v>10</v>
      </c>
      <c r="C27" s="71">
        <f>+D27</f>
        <v>489567722</v>
      </c>
      <c r="D27" s="71">
        <f>+D28</f>
        <v>489567722</v>
      </c>
    </row>
    <row r="28" spans="1:4" ht="34.5" customHeight="1" x14ac:dyDescent="0.25">
      <c r="A28" s="72"/>
      <c r="B28" s="73" t="s">
        <v>142</v>
      </c>
      <c r="C28" s="85">
        <f>+D28</f>
        <v>489567722</v>
      </c>
      <c r="D28" s="85">
        <v>489567722</v>
      </c>
    </row>
    <row r="29" spans="1:4" x14ac:dyDescent="0.25">
      <c r="A29" s="66" t="s">
        <v>56</v>
      </c>
      <c r="B29" s="67" t="s">
        <v>52</v>
      </c>
      <c r="C29" s="68"/>
      <c r="D29" s="68"/>
    </row>
    <row r="30" spans="1:4" x14ac:dyDescent="0.25">
      <c r="A30" s="75"/>
      <c r="B30" s="73" t="s">
        <v>53</v>
      </c>
      <c r="C30" s="85"/>
      <c r="D30" s="85"/>
    </row>
    <row r="31" spans="1:4" s="53" customFormat="1" x14ac:dyDescent="0.25">
      <c r="A31" s="66" t="s">
        <v>24</v>
      </c>
      <c r="B31" s="67" t="s">
        <v>112</v>
      </c>
      <c r="C31" s="87"/>
      <c r="D31" s="87"/>
    </row>
    <row r="32" spans="1:4" x14ac:dyDescent="0.25">
      <c r="A32" s="75"/>
      <c r="B32" s="73" t="s">
        <v>113</v>
      </c>
      <c r="C32" s="85"/>
      <c r="D32" s="85"/>
    </row>
    <row r="33" spans="1:4" s="53" customFormat="1" x14ac:dyDescent="0.25">
      <c r="A33" s="66" t="s">
        <v>116</v>
      </c>
      <c r="B33" s="67" t="s">
        <v>114</v>
      </c>
      <c r="C33" s="87"/>
      <c r="D33" s="87"/>
    </row>
    <row r="34" spans="1:4" x14ac:dyDescent="0.25">
      <c r="A34" s="75"/>
      <c r="B34" s="73" t="s">
        <v>115</v>
      </c>
      <c r="C34" s="85"/>
      <c r="D34" s="85"/>
    </row>
    <row r="35" spans="1:4" x14ac:dyDescent="0.25">
      <c r="A35" s="66" t="s">
        <v>111</v>
      </c>
      <c r="B35" s="67" t="s">
        <v>33</v>
      </c>
      <c r="C35" s="68"/>
      <c r="D35" s="68"/>
    </row>
    <row r="36" spans="1:4" x14ac:dyDescent="0.25">
      <c r="A36" s="66">
        <v>1</v>
      </c>
      <c r="B36" s="67" t="s">
        <v>18</v>
      </c>
      <c r="C36" s="68"/>
      <c r="D36" s="68"/>
    </row>
    <row r="37" spans="1:4" x14ac:dyDescent="0.25">
      <c r="A37" s="75" t="s">
        <v>7</v>
      </c>
      <c r="B37" s="73" t="s">
        <v>124</v>
      </c>
      <c r="C37" s="76"/>
      <c r="D37" s="85"/>
    </row>
    <row r="38" spans="1:4" x14ac:dyDescent="0.25">
      <c r="A38" s="75"/>
      <c r="B38" s="73" t="s">
        <v>121</v>
      </c>
      <c r="C38" s="76"/>
      <c r="D38" s="85"/>
    </row>
    <row r="39" spans="1:4" s="54" customFormat="1" ht="31.5" x14ac:dyDescent="0.25">
      <c r="A39" s="77"/>
      <c r="B39" s="78" t="s">
        <v>123</v>
      </c>
      <c r="C39" s="80"/>
      <c r="D39" s="80"/>
    </row>
    <row r="40" spans="1:4" x14ac:dyDescent="0.25">
      <c r="A40" s="75"/>
      <c r="B40" s="73" t="s">
        <v>66</v>
      </c>
      <c r="C40" s="85"/>
      <c r="D40" s="85"/>
    </row>
    <row r="41" spans="1:4" x14ac:dyDescent="0.25">
      <c r="A41" s="75" t="s">
        <v>9</v>
      </c>
      <c r="B41" s="73" t="s">
        <v>125</v>
      </c>
      <c r="C41" s="85"/>
      <c r="D41" s="85"/>
    </row>
    <row r="42" spans="1:4" s="53" customFormat="1" x14ac:dyDescent="0.25">
      <c r="A42" s="66"/>
      <c r="B42" s="67" t="s">
        <v>121</v>
      </c>
      <c r="C42" s="87"/>
      <c r="D42" s="87"/>
    </row>
    <row r="43" spans="1:4" s="54" customFormat="1" ht="31.5" x14ac:dyDescent="0.25">
      <c r="A43" s="77"/>
      <c r="B43" s="78" t="s">
        <v>126</v>
      </c>
      <c r="C43" s="80"/>
      <c r="D43" s="80"/>
    </row>
    <row r="44" spans="1:4" s="54" customFormat="1" ht="31.5" x14ac:dyDescent="0.25">
      <c r="A44" s="77"/>
      <c r="B44" s="78" t="s">
        <v>118</v>
      </c>
      <c r="C44" s="80"/>
      <c r="D44" s="80"/>
    </row>
    <row r="45" spans="1:4" x14ac:dyDescent="0.25">
      <c r="A45" s="66">
        <v>2</v>
      </c>
      <c r="B45" s="67" t="s">
        <v>127</v>
      </c>
      <c r="C45" s="87"/>
      <c r="D45" s="87"/>
    </row>
    <row r="46" spans="1:4" x14ac:dyDescent="0.25">
      <c r="A46" s="75" t="s">
        <v>12</v>
      </c>
      <c r="B46" s="73" t="s">
        <v>124</v>
      </c>
      <c r="C46" s="85"/>
      <c r="D46" s="85"/>
    </row>
    <row r="47" spans="1:4" x14ac:dyDescent="0.25">
      <c r="A47" s="75"/>
      <c r="B47" s="78" t="s">
        <v>117</v>
      </c>
      <c r="C47" s="85"/>
      <c r="D47" s="85"/>
    </row>
    <row r="48" spans="1:4" x14ac:dyDescent="0.25">
      <c r="A48" s="75" t="s">
        <v>17</v>
      </c>
      <c r="B48" s="73" t="s">
        <v>125</v>
      </c>
      <c r="C48" s="85"/>
      <c r="D48" s="85"/>
    </row>
    <row r="49" spans="1:4" ht="31.5" x14ac:dyDescent="0.25">
      <c r="A49" s="75"/>
      <c r="B49" s="78" t="s">
        <v>118</v>
      </c>
      <c r="C49" s="85"/>
      <c r="D49" s="85"/>
    </row>
    <row r="50" spans="1:4" x14ac:dyDescent="0.25">
      <c r="A50" s="66">
        <v>3</v>
      </c>
      <c r="B50" s="67" t="s">
        <v>57</v>
      </c>
      <c r="C50" s="68"/>
      <c r="D50" s="68"/>
    </row>
    <row r="51" spans="1:4" x14ac:dyDescent="0.25">
      <c r="A51" s="75" t="s">
        <v>22</v>
      </c>
      <c r="B51" s="73" t="s">
        <v>124</v>
      </c>
      <c r="C51" s="85"/>
      <c r="D51" s="85"/>
    </row>
    <row r="52" spans="1:4" s="54" customFormat="1" x14ac:dyDescent="0.25">
      <c r="A52" s="77"/>
      <c r="B52" s="78" t="s">
        <v>117</v>
      </c>
      <c r="C52" s="80"/>
      <c r="D52" s="80"/>
    </row>
    <row r="53" spans="1:4" x14ac:dyDescent="0.25">
      <c r="A53" s="79" t="s">
        <v>23</v>
      </c>
      <c r="B53" s="73" t="s">
        <v>125</v>
      </c>
      <c r="C53" s="85"/>
      <c r="D53" s="85"/>
    </row>
    <row r="54" spans="1:4" s="54" customFormat="1" ht="31.5" x14ac:dyDescent="0.25">
      <c r="A54" s="77"/>
      <c r="B54" s="78" t="s">
        <v>128</v>
      </c>
      <c r="C54" s="80"/>
      <c r="D54" s="80"/>
    </row>
    <row r="55" spans="1:4" x14ac:dyDescent="0.25">
      <c r="A55" s="66">
        <v>4</v>
      </c>
      <c r="B55" s="67" t="s">
        <v>58</v>
      </c>
      <c r="C55" s="68"/>
      <c r="D55" s="68"/>
    </row>
    <row r="56" spans="1:4" x14ac:dyDescent="0.25">
      <c r="A56" s="75" t="s">
        <v>59</v>
      </c>
      <c r="B56" s="73" t="s">
        <v>124</v>
      </c>
      <c r="C56" s="87"/>
      <c r="D56" s="87"/>
    </row>
    <row r="57" spans="1:4" x14ac:dyDescent="0.25">
      <c r="A57" s="75"/>
      <c r="B57" s="78" t="s">
        <v>117</v>
      </c>
      <c r="C57" s="87"/>
      <c r="D57" s="87"/>
    </row>
    <row r="58" spans="1:4" x14ac:dyDescent="0.25">
      <c r="A58" s="75" t="s">
        <v>60</v>
      </c>
      <c r="B58" s="73" t="s">
        <v>125</v>
      </c>
      <c r="C58" s="76"/>
      <c r="D58" s="87"/>
    </row>
    <row r="59" spans="1:4" x14ac:dyDescent="0.25">
      <c r="A59" s="75"/>
      <c r="B59" s="78" t="s">
        <v>117</v>
      </c>
      <c r="C59" s="76"/>
      <c r="D59" s="87"/>
    </row>
    <row r="60" spans="1:4" s="54" customFormat="1" ht="31.5" x14ac:dyDescent="0.25">
      <c r="A60" s="77"/>
      <c r="B60" s="78" t="s">
        <v>128</v>
      </c>
      <c r="C60" s="86"/>
      <c r="D60" s="86"/>
    </row>
    <row r="61" spans="1:4" x14ac:dyDescent="0.25">
      <c r="A61" s="66">
        <v>5</v>
      </c>
      <c r="B61" s="67" t="s">
        <v>61</v>
      </c>
      <c r="C61" s="68"/>
      <c r="D61" s="68"/>
    </row>
    <row r="62" spans="1:4" x14ac:dyDescent="0.25">
      <c r="A62" s="75" t="s">
        <v>62</v>
      </c>
      <c r="B62" s="73" t="s">
        <v>124</v>
      </c>
      <c r="C62" s="87"/>
      <c r="D62" s="87"/>
    </row>
    <row r="63" spans="1:4" x14ac:dyDescent="0.25">
      <c r="A63" s="75"/>
      <c r="B63" s="78" t="s">
        <v>117</v>
      </c>
      <c r="C63" s="87"/>
      <c r="D63" s="87"/>
    </row>
    <row r="64" spans="1:4" x14ac:dyDescent="0.25">
      <c r="A64" s="75" t="s">
        <v>63</v>
      </c>
      <c r="B64" s="73" t="s">
        <v>125</v>
      </c>
      <c r="C64" s="87"/>
      <c r="D64" s="87"/>
    </row>
    <row r="65" spans="1:4" s="54" customFormat="1" ht="31.5" x14ac:dyDescent="0.25">
      <c r="A65" s="77"/>
      <c r="B65" s="78" t="s">
        <v>118</v>
      </c>
      <c r="C65" s="80"/>
      <c r="D65" s="80"/>
    </row>
    <row r="66" spans="1:4" x14ac:dyDescent="0.25">
      <c r="A66" s="75"/>
      <c r="B66" s="67" t="s">
        <v>29</v>
      </c>
      <c r="C66" s="81">
        <v>1074632</v>
      </c>
      <c r="D66" s="81">
        <v>1074632</v>
      </c>
    </row>
    <row r="67" spans="1:4" x14ac:dyDescent="0.25">
      <c r="A67" s="82"/>
      <c r="B67" s="83" t="s">
        <v>30</v>
      </c>
      <c r="C67" s="84" t="s">
        <v>64</v>
      </c>
      <c r="D67" s="84" t="s">
        <v>64</v>
      </c>
    </row>
    <row r="68" spans="1:4" ht="124.5" customHeight="1" x14ac:dyDescent="0.25">
      <c r="A68" s="56"/>
      <c r="B68" s="142" t="s">
        <v>223</v>
      </c>
      <c r="C68" s="142"/>
      <c r="D68" s="142"/>
    </row>
    <row r="69" spans="1:4" ht="16.5" x14ac:dyDescent="0.25">
      <c r="A69" s="58"/>
      <c r="B69" s="56"/>
      <c r="C69" s="56"/>
      <c r="D69" s="56"/>
    </row>
  </sheetData>
  <mergeCells count="9">
    <mergeCell ref="A4:D4"/>
    <mergeCell ref="A5:D5"/>
    <mergeCell ref="A8:A11"/>
    <mergeCell ref="B8:B11"/>
    <mergeCell ref="B68:D68"/>
    <mergeCell ref="C8:D9"/>
    <mergeCell ref="C10:C11"/>
    <mergeCell ref="A6:D6"/>
    <mergeCell ref="D10:D11"/>
  </mergeCells>
  <pageMargins left="0.196850393700787" right="0.15748031496063" top="0.3" bottom="0.17" header="0.23622047244094499" footer="0.196850393700787"/>
  <pageSetup paperSize="9" orientation="portrait" horizontalDpi="300" verticalDpi="300" r:id="rId1"/>
  <headerFooter>
    <oddFooter>&amp;CTrang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360"/>
  <sheetViews>
    <sheetView topLeftCell="A10" workbookViewId="0">
      <selection activeCell="D350" sqref="D350"/>
    </sheetView>
  </sheetViews>
  <sheetFormatPr defaultRowHeight="15.75" x14ac:dyDescent="0.25"/>
  <cols>
    <col min="2" max="2" width="38.875" customWidth="1"/>
    <col min="3" max="3" width="14.625" customWidth="1"/>
    <col min="4" max="4" width="15" customWidth="1"/>
    <col min="5" max="5" width="11.5" customWidth="1"/>
    <col min="6" max="6" width="16.375" customWidth="1"/>
  </cols>
  <sheetData>
    <row r="2" spans="1:5" ht="16.5" x14ac:dyDescent="0.25">
      <c r="A2" s="3" t="s">
        <v>89</v>
      </c>
      <c r="B2" s="2"/>
      <c r="C2" s="2"/>
      <c r="D2" s="2"/>
      <c r="E2" s="2"/>
    </row>
    <row r="3" spans="1:5" ht="16.5" x14ac:dyDescent="0.25">
      <c r="A3" s="120" t="s">
        <v>99</v>
      </c>
      <c r="B3" s="120"/>
      <c r="C3" s="120"/>
      <c r="D3" s="120"/>
      <c r="E3" s="120"/>
    </row>
    <row r="4" spans="1:5" ht="16.5" x14ac:dyDescent="0.25">
      <c r="A4" s="121" t="s">
        <v>104</v>
      </c>
      <c r="B4" s="121"/>
      <c r="C4" s="121"/>
      <c r="D4" s="121"/>
      <c r="E4" s="121"/>
    </row>
    <row r="5" spans="1:5" ht="16.5" x14ac:dyDescent="0.25">
      <c r="A5" s="2"/>
      <c r="B5" s="2"/>
      <c r="C5" s="2"/>
      <c r="D5" s="51" t="s">
        <v>90</v>
      </c>
    </row>
    <row r="6" spans="1:5" ht="16.5" x14ac:dyDescent="0.25">
      <c r="A6" s="122" t="s">
        <v>32</v>
      </c>
      <c r="B6" s="122" t="s">
        <v>0</v>
      </c>
      <c r="C6" s="132" t="s">
        <v>69</v>
      </c>
      <c r="D6" s="133"/>
      <c r="E6" s="134"/>
    </row>
    <row r="7" spans="1:5" ht="16.5" x14ac:dyDescent="0.25">
      <c r="A7" s="122"/>
      <c r="B7" s="122"/>
      <c r="C7" s="132" t="s">
        <v>38</v>
      </c>
      <c r="D7" s="133"/>
      <c r="E7" s="134"/>
    </row>
    <row r="8" spans="1:5" x14ac:dyDescent="0.25">
      <c r="A8" s="122"/>
      <c r="B8" s="122"/>
      <c r="C8" s="123" t="s">
        <v>42</v>
      </c>
      <c r="D8" s="135" t="s">
        <v>70</v>
      </c>
      <c r="E8" s="135"/>
    </row>
    <row r="9" spans="1:5" ht="16.5" x14ac:dyDescent="0.25">
      <c r="A9" s="33"/>
      <c r="B9" s="33"/>
      <c r="C9" s="125"/>
      <c r="D9" s="136"/>
      <c r="E9" s="136"/>
    </row>
    <row r="10" spans="1:5" ht="16.5" x14ac:dyDescent="0.25">
      <c r="A10" s="4" t="s">
        <v>2</v>
      </c>
      <c r="B10" s="4" t="s">
        <v>3</v>
      </c>
      <c r="C10" s="4">
        <v>1</v>
      </c>
      <c r="D10" s="4">
        <v>2</v>
      </c>
      <c r="E10" s="4">
        <v>3</v>
      </c>
    </row>
    <row r="11" spans="1:5" ht="33" x14ac:dyDescent="0.25">
      <c r="A11" s="5" t="s">
        <v>4</v>
      </c>
      <c r="B11" s="6" t="s">
        <v>5</v>
      </c>
      <c r="C11" s="17"/>
      <c r="D11" s="18"/>
      <c r="E11" s="18"/>
    </row>
    <row r="12" spans="1:5" ht="17.25" hidden="1" x14ac:dyDescent="0.25">
      <c r="A12" s="7">
        <v>1</v>
      </c>
      <c r="B12" s="8" t="s">
        <v>6</v>
      </c>
      <c r="C12" s="19"/>
      <c r="D12" s="19"/>
      <c r="E12" s="19"/>
    </row>
    <row r="13" spans="1:5" ht="16.5" hidden="1" x14ac:dyDescent="0.25">
      <c r="A13" s="11" t="s">
        <v>7</v>
      </c>
      <c r="B13" s="12" t="s">
        <v>8</v>
      </c>
      <c r="C13" s="19"/>
      <c r="D13" s="19"/>
      <c r="E13" s="19"/>
    </row>
    <row r="14" spans="1:5" ht="16.5" hidden="1" x14ac:dyDescent="0.25">
      <c r="A14" s="9"/>
      <c r="B14" s="10" t="s">
        <v>43</v>
      </c>
      <c r="C14" s="19"/>
      <c r="D14" s="19"/>
      <c r="E14" s="19"/>
    </row>
    <row r="15" spans="1:5" ht="16.5" hidden="1" x14ac:dyDescent="0.25">
      <c r="A15" s="11" t="s">
        <v>9</v>
      </c>
      <c r="B15" s="12" t="s">
        <v>10</v>
      </c>
      <c r="C15" s="17"/>
      <c r="D15" s="19"/>
      <c r="E15" s="19"/>
    </row>
    <row r="16" spans="1:5" ht="16.5" hidden="1" x14ac:dyDescent="0.25">
      <c r="A16" s="9"/>
      <c r="B16" s="10" t="s">
        <v>44</v>
      </c>
      <c r="C16" s="19"/>
      <c r="D16" s="19"/>
      <c r="E16" s="19"/>
    </row>
    <row r="17" spans="1:5" ht="33" hidden="1" x14ac:dyDescent="0.25">
      <c r="A17" s="9"/>
      <c r="B17" s="10" t="s">
        <v>45</v>
      </c>
      <c r="C17" s="19"/>
      <c r="D17" s="19"/>
      <c r="E17" s="19"/>
    </row>
    <row r="18" spans="1:5" ht="16.5" hidden="1" x14ac:dyDescent="0.25">
      <c r="A18" s="11" t="s">
        <v>51</v>
      </c>
      <c r="B18" s="12" t="s">
        <v>52</v>
      </c>
      <c r="C18" s="17"/>
      <c r="D18" s="19"/>
      <c r="E18" s="19"/>
    </row>
    <row r="19" spans="1:5" ht="16.5" hidden="1" x14ac:dyDescent="0.25">
      <c r="A19" s="9"/>
      <c r="B19" s="10" t="s">
        <v>53</v>
      </c>
      <c r="C19" s="19"/>
      <c r="D19" s="19"/>
      <c r="E19" s="19"/>
    </row>
    <row r="20" spans="1:5" ht="16.5" hidden="1" x14ac:dyDescent="0.25">
      <c r="A20" s="11">
        <v>2</v>
      </c>
      <c r="B20" s="12" t="s">
        <v>11</v>
      </c>
      <c r="C20" s="17"/>
      <c r="D20" s="17"/>
      <c r="E20" s="17"/>
    </row>
    <row r="21" spans="1:5" ht="17.25" hidden="1" x14ac:dyDescent="0.25">
      <c r="A21" s="7" t="s">
        <v>12</v>
      </c>
      <c r="B21" s="8" t="s">
        <v>13</v>
      </c>
      <c r="C21" s="19"/>
      <c r="D21" s="19"/>
      <c r="E21" s="19"/>
    </row>
    <row r="22" spans="1:5" ht="16.5" hidden="1" x14ac:dyDescent="0.25">
      <c r="A22" s="9" t="s">
        <v>14</v>
      </c>
      <c r="B22" s="10" t="s">
        <v>37</v>
      </c>
      <c r="C22" s="19"/>
      <c r="D22" s="19"/>
      <c r="E22" s="19"/>
    </row>
    <row r="23" spans="1:5" ht="33" hidden="1" x14ac:dyDescent="0.25">
      <c r="A23" s="9"/>
      <c r="B23" s="10" t="s">
        <v>35</v>
      </c>
      <c r="C23" s="19"/>
      <c r="D23" s="19"/>
      <c r="E23" s="19"/>
    </row>
    <row r="24" spans="1:5" ht="16.5" hidden="1" x14ac:dyDescent="0.25">
      <c r="A24" s="9" t="s">
        <v>15</v>
      </c>
      <c r="B24" s="10" t="s">
        <v>16</v>
      </c>
      <c r="C24" s="19"/>
      <c r="D24" s="19"/>
      <c r="E24" s="19"/>
    </row>
    <row r="25" spans="1:5" ht="17.25" hidden="1" x14ac:dyDescent="0.25">
      <c r="A25" s="7" t="s">
        <v>17</v>
      </c>
      <c r="B25" s="8" t="s">
        <v>18</v>
      </c>
      <c r="C25" s="17"/>
      <c r="D25" s="19"/>
      <c r="E25" s="19"/>
    </row>
    <row r="26" spans="1:5" ht="16.5" hidden="1" x14ac:dyDescent="0.25">
      <c r="A26" s="9" t="s">
        <v>14</v>
      </c>
      <c r="B26" s="10" t="s">
        <v>19</v>
      </c>
      <c r="C26" s="19"/>
      <c r="D26" s="19"/>
      <c r="E26" s="19"/>
    </row>
    <row r="27" spans="1:5" ht="33" hidden="1" x14ac:dyDescent="0.25">
      <c r="A27" s="9"/>
      <c r="B27" s="10" t="s">
        <v>54</v>
      </c>
      <c r="C27" s="19"/>
      <c r="D27" s="19"/>
      <c r="E27" s="19"/>
    </row>
    <row r="28" spans="1:5" ht="16.5" hidden="1" x14ac:dyDescent="0.25">
      <c r="A28" s="9" t="s">
        <v>15</v>
      </c>
      <c r="B28" s="10" t="s">
        <v>20</v>
      </c>
      <c r="C28" s="19"/>
      <c r="D28" s="19"/>
      <c r="E28" s="19"/>
    </row>
    <row r="29" spans="1:5" ht="16.5" hidden="1" x14ac:dyDescent="0.25">
      <c r="A29" s="11">
        <v>3</v>
      </c>
      <c r="B29" s="12" t="s">
        <v>21</v>
      </c>
      <c r="C29" s="17"/>
      <c r="D29" s="19"/>
      <c r="E29" s="19"/>
    </row>
    <row r="30" spans="1:5" ht="17.25" hidden="1" x14ac:dyDescent="0.25">
      <c r="A30" s="7" t="s">
        <v>22</v>
      </c>
      <c r="B30" s="8" t="s">
        <v>8</v>
      </c>
      <c r="C30" s="19"/>
      <c r="D30" s="19"/>
      <c r="E30" s="19"/>
    </row>
    <row r="31" spans="1:5" ht="16.5" hidden="1" x14ac:dyDescent="0.25">
      <c r="A31" s="9"/>
      <c r="B31" s="10" t="s">
        <v>43</v>
      </c>
      <c r="C31" s="19"/>
      <c r="D31" s="19"/>
      <c r="E31" s="19"/>
    </row>
    <row r="32" spans="1:5" ht="17.25" hidden="1" x14ac:dyDescent="0.25">
      <c r="A32" s="7" t="s">
        <v>23</v>
      </c>
      <c r="B32" s="8" t="s">
        <v>10</v>
      </c>
      <c r="C32" s="17"/>
      <c r="D32" s="19"/>
      <c r="E32" s="19"/>
    </row>
    <row r="33" spans="1:5" ht="17.25" hidden="1" x14ac:dyDescent="0.25">
      <c r="A33" s="7"/>
      <c r="B33" s="10" t="s">
        <v>44</v>
      </c>
      <c r="C33" s="19"/>
      <c r="D33" s="19"/>
      <c r="E33" s="19"/>
    </row>
    <row r="34" spans="1:5" ht="33" hidden="1" x14ac:dyDescent="0.25">
      <c r="A34" s="7"/>
      <c r="B34" s="10" t="s">
        <v>45</v>
      </c>
      <c r="C34" s="19"/>
      <c r="D34" s="19"/>
      <c r="E34" s="19"/>
    </row>
    <row r="35" spans="1:5" ht="16.5" hidden="1" x14ac:dyDescent="0.25">
      <c r="A35" s="11" t="s">
        <v>56</v>
      </c>
      <c r="B35" s="12" t="s">
        <v>52</v>
      </c>
      <c r="C35" s="19"/>
      <c r="D35" s="19"/>
      <c r="E35" s="19"/>
    </row>
    <row r="36" spans="1:5" ht="16.5" hidden="1" x14ac:dyDescent="0.25">
      <c r="A36" s="9"/>
      <c r="B36" s="10" t="s">
        <v>53</v>
      </c>
      <c r="C36" s="19"/>
      <c r="D36" s="19"/>
      <c r="E36" s="19"/>
    </row>
    <row r="37" spans="1:5" ht="16.5" x14ac:dyDescent="0.25">
      <c r="A37" s="11" t="s">
        <v>24</v>
      </c>
      <c r="B37" s="12" t="s">
        <v>33</v>
      </c>
      <c r="C37" s="17">
        <f>D37+E37</f>
        <v>0</v>
      </c>
      <c r="D37" s="17">
        <f>D38+D42+D46+D50+D55</f>
        <v>0</v>
      </c>
      <c r="E37" s="17">
        <f>E38+E42+E46+E50+E55</f>
        <v>0</v>
      </c>
    </row>
    <row r="38" spans="1:5" ht="16.5" hidden="1" x14ac:dyDescent="0.25">
      <c r="A38" s="11">
        <v>1</v>
      </c>
      <c r="B38" s="12" t="s">
        <v>18</v>
      </c>
      <c r="C38" s="17"/>
      <c r="D38" s="17"/>
      <c r="E38" s="17"/>
    </row>
    <row r="39" spans="1:5" ht="16.5" hidden="1" x14ac:dyDescent="0.25">
      <c r="A39" s="9" t="s">
        <v>7</v>
      </c>
      <c r="B39" s="10" t="s">
        <v>19</v>
      </c>
      <c r="C39" s="19"/>
      <c r="D39" s="19"/>
      <c r="E39" s="19"/>
    </row>
    <row r="40" spans="1:5" ht="33" hidden="1" x14ac:dyDescent="0.25">
      <c r="A40" s="9"/>
      <c r="B40" s="10" t="s">
        <v>34</v>
      </c>
      <c r="C40" s="19"/>
      <c r="D40" s="19"/>
      <c r="E40" s="19"/>
    </row>
    <row r="41" spans="1:5" ht="16.5" hidden="1" x14ac:dyDescent="0.25">
      <c r="A41" s="9" t="s">
        <v>9</v>
      </c>
      <c r="B41" s="10" t="s">
        <v>20</v>
      </c>
      <c r="C41" s="19"/>
      <c r="D41" s="19"/>
      <c r="E41" s="19"/>
    </row>
    <row r="42" spans="1:5" ht="33" hidden="1" x14ac:dyDescent="0.25">
      <c r="A42" s="11">
        <v>2</v>
      </c>
      <c r="B42" s="12" t="s">
        <v>25</v>
      </c>
      <c r="C42" s="19"/>
      <c r="D42" s="19"/>
      <c r="E42" s="19"/>
    </row>
    <row r="43" spans="1:5" ht="33" hidden="1" x14ac:dyDescent="0.25">
      <c r="A43" s="9" t="s">
        <v>12</v>
      </c>
      <c r="B43" s="10" t="s">
        <v>26</v>
      </c>
      <c r="C43" s="19"/>
      <c r="D43" s="19"/>
      <c r="E43" s="19"/>
    </row>
    <row r="44" spans="1:5" ht="33" hidden="1" x14ac:dyDescent="0.25">
      <c r="A44" s="9" t="s">
        <v>17</v>
      </c>
      <c r="B44" s="10" t="s">
        <v>27</v>
      </c>
      <c r="C44" s="19"/>
      <c r="D44" s="19"/>
      <c r="E44" s="19"/>
    </row>
    <row r="45" spans="1:5" ht="16.5" hidden="1" x14ac:dyDescent="0.25">
      <c r="A45" s="9" t="s">
        <v>28</v>
      </c>
      <c r="B45" s="10" t="s">
        <v>16</v>
      </c>
      <c r="C45" s="19"/>
      <c r="D45" s="19"/>
      <c r="E45" s="19"/>
    </row>
    <row r="46" spans="1:5" ht="16.5" hidden="1" x14ac:dyDescent="0.25">
      <c r="A46" s="11">
        <v>3</v>
      </c>
      <c r="B46" s="12" t="s">
        <v>57</v>
      </c>
      <c r="C46" s="19"/>
      <c r="D46" s="17">
        <f>D47+D49</f>
        <v>0</v>
      </c>
      <c r="E46" s="17">
        <f>E47+E49</f>
        <v>0</v>
      </c>
    </row>
    <row r="47" spans="1:5" ht="16.5" hidden="1" x14ac:dyDescent="0.25">
      <c r="A47" s="9" t="s">
        <v>22</v>
      </c>
      <c r="B47" s="10" t="s">
        <v>37</v>
      </c>
      <c r="C47" s="19"/>
      <c r="D47" s="19"/>
      <c r="E47" s="19"/>
    </row>
    <row r="48" spans="1:5" ht="33" hidden="1" x14ac:dyDescent="0.25">
      <c r="A48" s="9"/>
      <c r="B48" s="10" t="s">
        <v>34</v>
      </c>
      <c r="C48" s="19"/>
      <c r="D48" s="19"/>
      <c r="E48" s="19"/>
    </row>
    <row r="49" spans="1:5" ht="16.5" hidden="1" x14ac:dyDescent="0.25">
      <c r="A49" s="9" t="s">
        <v>23</v>
      </c>
      <c r="B49" s="10" t="s">
        <v>16</v>
      </c>
      <c r="C49" s="19"/>
      <c r="D49" s="19"/>
      <c r="E49" s="19"/>
    </row>
    <row r="50" spans="1:5" ht="16.5" x14ac:dyDescent="0.25">
      <c r="A50" s="11">
        <v>1</v>
      </c>
      <c r="B50" s="12" t="s">
        <v>58</v>
      </c>
      <c r="C50" s="17">
        <f>D50+E50</f>
        <v>0</v>
      </c>
      <c r="D50" s="17">
        <f>D51+D53</f>
        <v>0</v>
      </c>
      <c r="E50" s="17">
        <f>E51+E53</f>
        <v>0</v>
      </c>
    </row>
    <row r="51" spans="1:5" ht="33" x14ac:dyDescent="0.25">
      <c r="A51" s="9" t="s">
        <v>7</v>
      </c>
      <c r="B51" s="10" t="s">
        <v>91</v>
      </c>
      <c r="C51" s="19">
        <f>D51+E51</f>
        <v>0</v>
      </c>
      <c r="D51" s="19"/>
      <c r="E51" s="19"/>
    </row>
    <row r="52" spans="1:5" ht="33" x14ac:dyDescent="0.25">
      <c r="A52" s="9"/>
      <c r="B52" s="10" t="s">
        <v>34</v>
      </c>
      <c r="C52" s="19"/>
      <c r="D52" s="17"/>
      <c r="E52" s="17"/>
    </row>
    <row r="53" spans="1:5" ht="16.5" x14ac:dyDescent="0.25">
      <c r="A53" s="9" t="s">
        <v>9</v>
      </c>
      <c r="B53" s="10" t="s">
        <v>16</v>
      </c>
      <c r="C53" s="19"/>
      <c r="D53" s="19"/>
      <c r="E53" s="19"/>
    </row>
    <row r="54" spans="1:5" ht="33" x14ac:dyDescent="0.25">
      <c r="A54" s="9"/>
      <c r="B54" s="10" t="s">
        <v>92</v>
      </c>
      <c r="C54" s="19"/>
      <c r="D54" s="19"/>
      <c r="E54" s="19"/>
    </row>
    <row r="55" spans="1:5" ht="16.5" x14ac:dyDescent="0.25">
      <c r="A55" s="11">
        <v>2</v>
      </c>
      <c r="B55" s="12" t="s">
        <v>61</v>
      </c>
      <c r="C55" s="17"/>
      <c r="D55" s="17">
        <f>D56+D58</f>
        <v>0</v>
      </c>
      <c r="E55" s="17">
        <f>E56+E58</f>
        <v>0</v>
      </c>
    </row>
    <row r="56" spans="1:5" ht="16.5" x14ac:dyDescent="0.25">
      <c r="A56" s="9" t="s">
        <v>12</v>
      </c>
      <c r="B56" s="10" t="s">
        <v>37</v>
      </c>
      <c r="C56" s="19"/>
      <c r="D56" s="17"/>
      <c r="E56" s="17"/>
    </row>
    <row r="57" spans="1:5" ht="33" x14ac:dyDescent="0.25">
      <c r="A57" s="9"/>
      <c r="B57" s="10" t="s">
        <v>34</v>
      </c>
      <c r="C57" s="19"/>
      <c r="D57" s="17"/>
      <c r="E57" s="17"/>
    </row>
    <row r="58" spans="1:5" ht="16.5" x14ac:dyDescent="0.25">
      <c r="A58" s="13" t="s">
        <v>17</v>
      </c>
      <c r="B58" s="23" t="s">
        <v>16</v>
      </c>
      <c r="C58" s="24"/>
      <c r="D58" s="25"/>
      <c r="E58" s="25"/>
    </row>
    <row r="59" spans="1:5" ht="16.5" x14ac:dyDescent="0.25">
      <c r="A59" s="48"/>
      <c r="B59" s="50" t="s">
        <v>98</v>
      </c>
      <c r="C59" s="49">
        <v>12</v>
      </c>
      <c r="D59" s="49">
        <v>12</v>
      </c>
      <c r="E59" s="49"/>
    </row>
    <row r="60" spans="1:5" ht="16.5" x14ac:dyDescent="0.25">
      <c r="A60" s="27"/>
      <c r="B60" s="28" t="s">
        <v>29</v>
      </c>
      <c r="C60" s="30">
        <v>1023854</v>
      </c>
      <c r="D60" s="30">
        <v>1023854</v>
      </c>
      <c r="E60" s="30"/>
    </row>
    <row r="61" spans="1:5" ht="16.5" x14ac:dyDescent="0.25">
      <c r="A61" s="13"/>
      <c r="B61" s="14" t="s">
        <v>30</v>
      </c>
      <c r="C61" s="32" t="s">
        <v>64</v>
      </c>
      <c r="D61" s="32" t="s">
        <v>64</v>
      </c>
      <c r="E61" s="32"/>
    </row>
    <row r="62" spans="1:5" ht="16.5" x14ac:dyDescent="0.25">
      <c r="A62" s="45"/>
      <c r="B62" s="46"/>
      <c r="C62" s="47"/>
      <c r="D62" s="47"/>
      <c r="E62" s="47"/>
    </row>
    <row r="63" spans="1:5" ht="16.5" x14ac:dyDescent="0.25">
      <c r="A63" s="45"/>
      <c r="B63" s="46"/>
      <c r="C63" s="47"/>
      <c r="D63" s="47"/>
      <c r="E63" s="47"/>
    </row>
    <row r="64" spans="1:5" ht="16.5" x14ac:dyDescent="0.25">
      <c r="A64" s="45"/>
      <c r="B64" s="46"/>
      <c r="C64" s="47"/>
      <c r="D64" s="47"/>
      <c r="E64" s="47"/>
    </row>
    <row r="65" spans="1:5" ht="16.5" x14ac:dyDescent="0.25">
      <c r="A65" s="45"/>
      <c r="B65" s="46"/>
      <c r="C65" s="47"/>
      <c r="D65" s="47"/>
      <c r="E65" s="47"/>
    </row>
    <row r="66" spans="1:5" ht="16.5" x14ac:dyDescent="0.25">
      <c r="A66" s="45"/>
      <c r="B66" s="46"/>
      <c r="C66" s="47"/>
      <c r="D66" s="47"/>
      <c r="E66" s="47"/>
    </row>
    <row r="67" spans="1:5" ht="16.5" x14ac:dyDescent="0.25">
      <c r="A67" s="45"/>
      <c r="B67" s="46"/>
      <c r="C67" s="47"/>
      <c r="D67" s="47"/>
      <c r="E67" s="47"/>
    </row>
    <row r="68" spans="1:5" ht="16.5" x14ac:dyDescent="0.25">
      <c r="A68" s="45"/>
      <c r="B68" s="46"/>
      <c r="C68" s="47"/>
      <c r="D68" s="47"/>
      <c r="E68" s="47"/>
    </row>
    <row r="69" spans="1:5" ht="16.5" x14ac:dyDescent="0.25">
      <c r="A69" s="45"/>
      <c r="B69" s="46"/>
      <c r="C69" s="47"/>
      <c r="D69" s="47"/>
      <c r="E69" s="47"/>
    </row>
    <row r="70" spans="1:5" ht="16.5" x14ac:dyDescent="0.25">
      <c r="A70" s="45"/>
      <c r="B70" s="46"/>
      <c r="C70" s="47"/>
      <c r="D70" s="47"/>
      <c r="E70" s="47"/>
    </row>
    <row r="71" spans="1:5" ht="16.5" x14ac:dyDescent="0.25">
      <c r="A71" s="45"/>
      <c r="B71" s="46"/>
      <c r="C71" s="47"/>
      <c r="D71" s="47"/>
      <c r="E71" s="47"/>
    </row>
    <row r="72" spans="1:5" ht="16.5" x14ac:dyDescent="0.25">
      <c r="A72" s="45"/>
      <c r="B72" s="46"/>
      <c r="C72" s="47"/>
      <c r="D72" s="47"/>
      <c r="E72" s="47"/>
    </row>
    <row r="73" spans="1:5" ht="16.5" x14ac:dyDescent="0.25">
      <c r="A73" s="45"/>
      <c r="B73" s="46"/>
      <c r="C73" s="47"/>
      <c r="D73" s="47"/>
      <c r="E73" s="47"/>
    </row>
    <row r="74" spans="1:5" ht="16.5" x14ac:dyDescent="0.25">
      <c r="A74" s="45"/>
      <c r="B74" s="46"/>
      <c r="C74" s="47"/>
      <c r="D74" s="47"/>
      <c r="E74" s="47"/>
    </row>
    <row r="75" spans="1:5" ht="16.5" x14ac:dyDescent="0.25">
      <c r="A75" s="45"/>
      <c r="B75" s="46"/>
      <c r="C75" s="47"/>
      <c r="D75" s="47"/>
      <c r="E75" s="47"/>
    </row>
    <row r="76" spans="1:5" ht="16.5" x14ac:dyDescent="0.25">
      <c r="A76" s="3" t="s">
        <v>89</v>
      </c>
      <c r="B76" s="2"/>
      <c r="C76" s="2"/>
      <c r="D76" s="2"/>
      <c r="E76" s="2"/>
    </row>
    <row r="77" spans="1:5" ht="16.5" x14ac:dyDescent="0.25">
      <c r="A77" s="120" t="s">
        <v>100</v>
      </c>
      <c r="B77" s="120"/>
      <c r="C77" s="120"/>
      <c r="D77" s="120"/>
      <c r="E77" s="120"/>
    </row>
    <row r="78" spans="1:5" ht="16.5" x14ac:dyDescent="0.25">
      <c r="A78" s="121" t="s">
        <v>102</v>
      </c>
      <c r="B78" s="121"/>
      <c r="C78" s="121"/>
      <c r="D78" s="121"/>
      <c r="E78" s="121"/>
    </row>
    <row r="79" spans="1:5" ht="16.5" x14ac:dyDescent="0.25">
      <c r="A79" s="2"/>
      <c r="B79" s="2"/>
      <c r="C79" s="2"/>
      <c r="D79" s="51" t="s">
        <v>90</v>
      </c>
    </row>
    <row r="80" spans="1:5" ht="16.5" x14ac:dyDescent="0.25">
      <c r="A80" s="122" t="s">
        <v>32</v>
      </c>
      <c r="B80" s="122" t="s">
        <v>0</v>
      </c>
      <c r="C80" s="132" t="s">
        <v>69</v>
      </c>
      <c r="D80" s="133"/>
      <c r="E80" s="134"/>
    </row>
    <row r="81" spans="1:5" ht="16.5" x14ac:dyDescent="0.25">
      <c r="A81" s="122"/>
      <c r="B81" s="122"/>
      <c r="C81" s="148" t="s">
        <v>93</v>
      </c>
      <c r="D81" s="149"/>
      <c r="E81" s="150"/>
    </row>
    <row r="82" spans="1:5" x14ac:dyDescent="0.25">
      <c r="A82" s="122"/>
      <c r="B82" s="122"/>
      <c r="C82" s="123" t="s">
        <v>42</v>
      </c>
      <c r="D82" s="135" t="s">
        <v>70</v>
      </c>
      <c r="E82" s="135"/>
    </row>
    <row r="83" spans="1:5" ht="16.5" x14ac:dyDescent="0.25">
      <c r="A83" s="33"/>
      <c r="B83" s="33"/>
      <c r="C83" s="125"/>
      <c r="D83" s="136"/>
      <c r="E83" s="136"/>
    </row>
    <row r="84" spans="1:5" ht="16.5" x14ac:dyDescent="0.25">
      <c r="A84" s="4" t="s">
        <v>2</v>
      </c>
      <c r="B84" s="4" t="s">
        <v>3</v>
      </c>
      <c r="C84" s="4">
        <v>1</v>
      </c>
      <c r="D84" s="4">
        <v>2</v>
      </c>
      <c r="E84" s="4">
        <v>3</v>
      </c>
    </row>
    <row r="85" spans="1:5" ht="33" x14ac:dyDescent="0.25">
      <c r="A85" s="5" t="s">
        <v>4</v>
      </c>
      <c r="B85" s="6" t="s">
        <v>5</v>
      </c>
      <c r="C85" s="17"/>
      <c r="D85" s="18"/>
      <c r="E85" s="18"/>
    </row>
    <row r="86" spans="1:5" ht="17.25" hidden="1" x14ac:dyDescent="0.25">
      <c r="A86" s="7">
        <v>1</v>
      </c>
      <c r="B86" s="8" t="s">
        <v>6</v>
      </c>
      <c r="C86" s="19"/>
      <c r="D86" s="19"/>
      <c r="E86" s="19"/>
    </row>
    <row r="87" spans="1:5" ht="16.5" hidden="1" x14ac:dyDescent="0.25">
      <c r="A87" s="11" t="s">
        <v>7</v>
      </c>
      <c r="B87" s="12" t="s">
        <v>8</v>
      </c>
      <c r="C87" s="19"/>
      <c r="D87" s="19"/>
      <c r="E87" s="19"/>
    </row>
    <row r="88" spans="1:5" ht="16.5" hidden="1" x14ac:dyDescent="0.25">
      <c r="A88" s="9"/>
      <c r="B88" s="10" t="s">
        <v>43</v>
      </c>
      <c r="C88" s="19"/>
      <c r="D88" s="19"/>
      <c r="E88" s="19"/>
    </row>
    <row r="89" spans="1:5" ht="16.5" hidden="1" x14ac:dyDescent="0.25">
      <c r="A89" s="11" t="s">
        <v>9</v>
      </c>
      <c r="B89" s="12" t="s">
        <v>10</v>
      </c>
      <c r="C89" s="17"/>
      <c r="D89" s="19"/>
      <c r="E89" s="19"/>
    </row>
    <row r="90" spans="1:5" ht="16.5" hidden="1" x14ac:dyDescent="0.25">
      <c r="A90" s="9"/>
      <c r="B90" s="10" t="s">
        <v>44</v>
      </c>
      <c r="C90" s="19"/>
      <c r="D90" s="19"/>
      <c r="E90" s="19"/>
    </row>
    <row r="91" spans="1:5" ht="33" hidden="1" x14ac:dyDescent="0.25">
      <c r="A91" s="9"/>
      <c r="B91" s="10" t="s">
        <v>45</v>
      </c>
      <c r="C91" s="19"/>
      <c r="D91" s="19"/>
      <c r="E91" s="19"/>
    </row>
    <row r="92" spans="1:5" ht="16.5" hidden="1" x14ac:dyDescent="0.25">
      <c r="A92" s="11" t="s">
        <v>51</v>
      </c>
      <c r="B92" s="12" t="s">
        <v>52</v>
      </c>
      <c r="C92" s="17"/>
      <c r="D92" s="19"/>
      <c r="E92" s="19"/>
    </row>
    <row r="93" spans="1:5" ht="16.5" hidden="1" x14ac:dyDescent="0.25">
      <c r="A93" s="9"/>
      <c r="B93" s="10" t="s">
        <v>53</v>
      </c>
      <c r="C93" s="19"/>
      <c r="D93" s="19"/>
      <c r="E93" s="19"/>
    </row>
    <row r="94" spans="1:5" ht="16.5" hidden="1" x14ac:dyDescent="0.25">
      <c r="A94" s="11">
        <v>2</v>
      </c>
      <c r="B94" s="12" t="s">
        <v>11</v>
      </c>
      <c r="C94" s="17"/>
      <c r="D94" s="17"/>
      <c r="E94" s="17"/>
    </row>
    <row r="95" spans="1:5" ht="17.25" hidden="1" x14ac:dyDescent="0.25">
      <c r="A95" s="7" t="s">
        <v>12</v>
      </c>
      <c r="B95" s="8" t="s">
        <v>13</v>
      </c>
      <c r="C95" s="19"/>
      <c r="D95" s="19"/>
      <c r="E95" s="19"/>
    </row>
    <row r="96" spans="1:5" ht="16.5" hidden="1" x14ac:dyDescent="0.25">
      <c r="A96" s="9" t="s">
        <v>14</v>
      </c>
      <c r="B96" s="10" t="s">
        <v>37</v>
      </c>
      <c r="C96" s="19"/>
      <c r="D96" s="19"/>
      <c r="E96" s="19"/>
    </row>
    <row r="97" spans="1:5" ht="33" hidden="1" x14ac:dyDescent="0.25">
      <c r="A97" s="9"/>
      <c r="B97" s="10" t="s">
        <v>35</v>
      </c>
      <c r="C97" s="19"/>
      <c r="D97" s="19"/>
      <c r="E97" s="19"/>
    </row>
    <row r="98" spans="1:5" ht="16.5" hidden="1" x14ac:dyDescent="0.25">
      <c r="A98" s="9" t="s">
        <v>15</v>
      </c>
      <c r="B98" s="10" t="s">
        <v>16</v>
      </c>
      <c r="C98" s="19"/>
      <c r="D98" s="19"/>
      <c r="E98" s="19"/>
    </row>
    <row r="99" spans="1:5" ht="17.25" hidden="1" x14ac:dyDescent="0.25">
      <c r="A99" s="7" t="s">
        <v>17</v>
      </c>
      <c r="B99" s="8" t="s">
        <v>18</v>
      </c>
      <c r="C99" s="17"/>
      <c r="D99" s="19"/>
      <c r="E99" s="19"/>
    </row>
    <row r="100" spans="1:5" ht="16.5" hidden="1" x14ac:dyDescent="0.25">
      <c r="A100" s="9" t="s">
        <v>14</v>
      </c>
      <c r="B100" s="10" t="s">
        <v>19</v>
      </c>
      <c r="C100" s="19"/>
      <c r="D100" s="19"/>
      <c r="E100" s="19"/>
    </row>
    <row r="101" spans="1:5" ht="33" hidden="1" x14ac:dyDescent="0.25">
      <c r="A101" s="9"/>
      <c r="B101" s="10" t="s">
        <v>54</v>
      </c>
      <c r="C101" s="19"/>
      <c r="D101" s="19"/>
      <c r="E101" s="19"/>
    </row>
    <row r="102" spans="1:5" ht="16.5" hidden="1" x14ac:dyDescent="0.25">
      <c r="A102" s="9" t="s">
        <v>15</v>
      </c>
      <c r="B102" s="10" t="s">
        <v>20</v>
      </c>
      <c r="C102" s="19"/>
      <c r="D102" s="19"/>
      <c r="E102" s="19"/>
    </row>
    <row r="103" spans="1:5" ht="16.5" hidden="1" x14ac:dyDescent="0.25">
      <c r="A103" s="11">
        <v>3</v>
      </c>
      <c r="B103" s="12" t="s">
        <v>21</v>
      </c>
      <c r="C103" s="17"/>
      <c r="D103" s="19"/>
      <c r="E103" s="19"/>
    </row>
    <row r="104" spans="1:5" ht="17.25" hidden="1" x14ac:dyDescent="0.25">
      <c r="A104" s="7" t="s">
        <v>22</v>
      </c>
      <c r="B104" s="8" t="s">
        <v>8</v>
      </c>
      <c r="C104" s="19"/>
      <c r="D104" s="19"/>
      <c r="E104" s="19"/>
    </row>
    <row r="105" spans="1:5" ht="16.5" hidden="1" x14ac:dyDescent="0.25">
      <c r="A105" s="9"/>
      <c r="B105" s="10" t="s">
        <v>43</v>
      </c>
      <c r="C105" s="19"/>
      <c r="D105" s="19"/>
      <c r="E105" s="19"/>
    </row>
    <row r="106" spans="1:5" ht="17.25" hidden="1" x14ac:dyDescent="0.25">
      <c r="A106" s="7" t="s">
        <v>23</v>
      </c>
      <c r="B106" s="8" t="s">
        <v>10</v>
      </c>
      <c r="C106" s="17"/>
      <c r="D106" s="19"/>
      <c r="E106" s="19"/>
    </row>
    <row r="107" spans="1:5" ht="17.25" hidden="1" x14ac:dyDescent="0.25">
      <c r="A107" s="7"/>
      <c r="B107" s="10" t="s">
        <v>44</v>
      </c>
      <c r="C107" s="19"/>
      <c r="D107" s="19"/>
      <c r="E107" s="19"/>
    </row>
    <row r="108" spans="1:5" ht="33" hidden="1" x14ac:dyDescent="0.25">
      <c r="A108" s="7"/>
      <c r="B108" s="10" t="s">
        <v>45</v>
      </c>
      <c r="C108" s="19"/>
      <c r="D108" s="19"/>
      <c r="E108" s="19"/>
    </row>
    <row r="109" spans="1:5" ht="16.5" hidden="1" x14ac:dyDescent="0.25">
      <c r="A109" s="11" t="s">
        <v>56</v>
      </c>
      <c r="B109" s="12" t="s">
        <v>52</v>
      </c>
      <c r="C109" s="19"/>
      <c r="D109" s="19"/>
      <c r="E109" s="19"/>
    </row>
    <row r="110" spans="1:5" ht="16.5" hidden="1" x14ac:dyDescent="0.25">
      <c r="A110" s="9"/>
      <c r="B110" s="10" t="s">
        <v>53</v>
      </c>
      <c r="C110" s="19"/>
      <c r="D110" s="19"/>
      <c r="E110" s="19"/>
    </row>
    <row r="111" spans="1:5" ht="16.5" x14ac:dyDescent="0.25">
      <c r="A111" s="11" t="s">
        <v>24</v>
      </c>
      <c r="B111" s="12" t="s">
        <v>33</v>
      </c>
      <c r="C111" s="17">
        <f>C112+C116+C120+C124+C129</f>
        <v>0</v>
      </c>
      <c r="D111" s="17">
        <f>D112+D116+D120+D124+D129</f>
        <v>0</v>
      </c>
      <c r="E111" s="17">
        <f>E112+E116+E120+E124+E129</f>
        <v>0</v>
      </c>
    </row>
    <row r="112" spans="1:5" ht="16.5" hidden="1" x14ac:dyDescent="0.25">
      <c r="A112" s="11">
        <v>1</v>
      </c>
      <c r="B112" s="12" t="s">
        <v>18</v>
      </c>
      <c r="C112" s="17"/>
      <c r="D112" s="17"/>
      <c r="E112" s="17"/>
    </row>
    <row r="113" spans="1:5" ht="16.5" hidden="1" x14ac:dyDescent="0.25">
      <c r="A113" s="9" t="s">
        <v>7</v>
      </c>
      <c r="B113" s="10" t="s">
        <v>19</v>
      </c>
      <c r="C113" s="19"/>
      <c r="D113" s="19"/>
      <c r="E113" s="19"/>
    </row>
    <row r="114" spans="1:5" ht="33" hidden="1" x14ac:dyDescent="0.25">
      <c r="A114" s="9"/>
      <c r="B114" s="10" t="s">
        <v>34</v>
      </c>
      <c r="C114" s="19"/>
      <c r="D114" s="19"/>
      <c r="E114" s="19"/>
    </row>
    <row r="115" spans="1:5" ht="16.5" hidden="1" x14ac:dyDescent="0.25">
      <c r="A115" s="9" t="s">
        <v>9</v>
      </c>
      <c r="B115" s="10" t="s">
        <v>20</v>
      </c>
      <c r="C115" s="19"/>
      <c r="D115" s="19"/>
      <c r="E115" s="19"/>
    </row>
    <row r="116" spans="1:5" ht="33" hidden="1" x14ac:dyDescent="0.25">
      <c r="A116" s="11">
        <v>2</v>
      </c>
      <c r="B116" s="12" t="s">
        <v>25</v>
      </c>
      <c r="C116" s="19"/>
      <c r="D116" s="19"/>
      <c r="E116" s="19"/>
    </row>
    <row r="117" spans="1:5" ht="33" hidden="1" x14ac:dyDescent="0.25">
      <c r="A117" s="9" t="s">
        <v>12</v>
      </c>
      <c r="B117" s="10" t="s">
        <v>26</v>
      </c>
      <c r="C117" s="19"/>
      <c r="D117" s="19"/>
      <c r="E117" s="19"/>
    </row>
    <row r="118" spans="1:5" ht="33" hidden="1" x14ac:dyDescent="0.25">
      <c r="A118" s="9" t="s">
        <v>17</v>
      </c>
      <c r="B118" s="10" t="s">
        <v>27</v>
      </c>
      <c r="C118" s="19"/>
      <c r="D118" s="19"/>
      <c r="E118" s="19"/>
    </row>
    <row r="119" spans="1:5" ht="16.5" hidden="1" x14ac:dyDescent="0.25">
      <c r="A119" s="9" t="s">
        <v>28</v>
      </c>
      <c r="B119" s="10" t="s">
        <v>16</v>
      </c>
      <c r="C119" s="19"/>
      <c r="D119" s="19"/>
      <c r="E119" s="19"/>
    </row>
    <row r="120" spans="1:5" ht="16.5" hidden="1" x14ac:dyDescent="0.25">
      <c r="A120" s="11">
        <v>3</v>
      </c>
      <c r="B120" s="12" t="s">
        <v>57</v>
      </c>
      <c r="C120" s="19"/>
      <c r="D120" s="17">
        <f>D121+D123</f>
        <v>0</v>
      </c>
      <c r="E120" s="17">
        <f>E121+E123</f>
        <v>0</v>
      </c>
    </row>
    <row r="121" spans="1:5" ht="16.5" hidden="1" x14ac:dyDescent="0.25">
      <c r="A121" s="9" t="s">
        <v>22</v>
      </c>
      <c r="B121" s="10" t="s">
        <v>37</v>
      </c>
      <c r="C121" s="19"/>
      <c r="D121" s="19"/>
      <c r="E121" s="19"/>
    </row>
    <row r="122" spans="1:5" ht="33" hidden="1" x14ac:dyDescent="0.25">
      <c r="A122" s="9"/>
      <c r="B122" s="10" t="s">
        <v>34</v>
      </c>
      <c r="C122" s="19"/>
      <c r="D122" s="19"/>
      <c r="E122" s="19"/>
    </row>
    <row r="123" spans="1:5" ht="16.5" hidden="1" x14ac:dyDescent="0.25">
      <c r="A123" s="9" t="s">
        <v>23</v>
      </c>
      <c r="B123" s="10" t="s">
        <v>16</v>
      </c>
      <c r="C123" s="19"/>
      <c r="D123" s="19"/>
      <c r="E123" s="19"/>
    </row>
    <row r="124" spans="1:5" ht="16.5" x14ac:dyDescent="0.25">
      <c r="A124" s="11">
        <v>1</v>
      </c>
      <c r="B124" s="12" t="s">
        <v>58</v>
      </c>
      <c r="C124" s="17">
        <f>D124+E124</f>
        <v>0</v>
      </c>
      <c r="D124" s="17">
        <f>D125+D127</f>
        <v>0</v>
      </c>
      <c r="E124" s="17">
        <f>E125+E127</f>
        <v>0</v>
      </c>
    </row>
    <row r="125" spans="1:5" ht="33" x14ac:dyDescent="0.25">
      <c r="A125" s="9" t="s">
        <v>7</v>
      </c>
      <c r="B125" s="10" t="s">
        <v>94</v>
      </c>
      <c r="C125" s="19">
        <f>D125+E125</f>
        <v>0</v>
      </c>
      <c r="D125" s="19"/>
      <c r="E125" s="17"/>
    </row>
    <row r="126" spans="1:5" ht="33" x14ac:dyDescent="0.25">
      <c r="A126" s="9"/>
      <c r="B126" s="10" t="s">
        <v>34</v>
      </c>
      <c r="C126" s="19"/>
      <c r="D126" s="17"/>
      <c r="E126" s="17"/>
    </row>
    <row r="127" spans="1:5" ht="16.5" x14ac:dyDescent="0.25">
      <c r="A127" s="9" t="s">
        <v>9</v>
      </c>
      <c r="B127" s="10" t="s">
        <v>16</v>
      </c>
      <c r="C127" s="19"/>
      <c r="D127" s="19"/>
      <c r="E127" s="19"/>
    </row>
    <row r="128" spans="1:5" ht="33" x14ac:dyDescent="0.25">
      <c r="A128" s="9"/>
      <c r="B128" s="10" t="s">
        <v>92</v>
      </c>
      <c r="C128" s="19"/>
      <c r="D128" s="19"/>
      <c r="E128" s="19"/>
    </row>
    <row r="129" spans="1:5" ht="16.5" x14ac:dyDescent="0.25">
      <c r="A129" s="11">
        <v>2</v>
      </c>
      <c r="B129" s="12" t="s">
        <v>61</v>
      </c>
      <c r="C129" s="17"/>
      <c r="D129" s="17">
        <f>D130+D132</f>
        <v>0</v>
      </c>
      <c r="E129" s="17">
        <f>E130+E132</f>
        <v>0</v>
      </c>
    </row>
    <row r="130" spans="1:5" ht="16.5" x14ac:dyDescent="0.25">
      <c r="A130" s="9" t="s">
        <v>12</v>
      </c>
      <c r="B130" s="10" t="s">
        <v>37</v>
      </c>
      <c r="C130" s="19"/>
      <c r="D130" s="17"/>
      <c r="E130" s="17"/>
    </row>
    <row r="131" spans="1:5" ht="33" x14ac:dyDescent="0.25">
      <c r="A131" s="9"/>
      <c r="B131" s="10" t="s">
        <v>34</v>
      </c>
      <c r="C131" s="19"/>
      <c r="D131" s="17"/>
      <c r="E131" s="17"/>
    </row>
    <row r="132" spans="1:5" ht="16.5" x14ac:dyDescent="0.25">
      <c r="A132" s="13" t="s">
        <v>17</v>
      </c>
      <c r="B132" s="23" t="s">
        <v>16</v>
      </c>
      <c r="C132" s="24"/>
      <c r="D132" s="25"/>
      <c r="E132" s="25"/>
    </row>
    <row r="133" spans="1:5" ht="16.5" x14ac:dyDescent="0.25">
      <c r="A133" s="48"/>
      <c r="B133" s="50" t="s">
        <v>98</v>
      </c>
      <c r="C133" s="49">
        <v>13</v>
      </c>
      <c r="D133" s="49">
        <v>13</v>
      </c>
      <c r="E133" s="49"/>
    </row>
    <row r="134" spans="1:5" ht="16.5" x14ac:dyDescent="0.25">
      <c r="A134" s="27"/>
      <c r="B134" s="28" t="s">
        <v>29</v>
      </c>
      <c r="C134" s="30" t="s">
        <v>95</v>
      </c>
      <c r="D134" s="30" t="s">
        <v>95</v>
      </c>
      <c r="E134" s="30"/>
    </row>
    <row r="135" spans="1:5" ht="16.5" x14ac:dyDescent="0.25">
      <c r="A135" s="13"/>
      <c r="B135" s="14" t="s">
        <v>30</v>
      </c>
      <c r="C135" s="32" t="s">
        <v>64</v>
      </c>
      <c r="D135" s="32" t="s">
        <v>64</v>
      </c>
      <c r="E135" s="32"/>
    </row>
    <row r="136" spans="1:5" ht="16.5" x14ac:dyDescent="0.25">
      <c r="A136" s="45"/>
      <c r="B136" s="46"/>
      <c r="C136" s="47"/>
      <c r="D136" s="47"/>
      <c r="E136" s="47"/>
    </row>
    <row r="137" spans="1:5" ht="16.5" x14ac:dyDescent="0.25">
      <c r="A137" s="45"/>
      <c r="B137" s="46"/>
      <c r="C137" s="47"/>
      <c r="D137" s="47"/>
      <c r="E137" s="47"/>
    </row>
    <row r="138" spans="1:5" ht="16.5" x14ac:dyDescent="0.25">
      <c r="A138" s="45"/>
      <c r="B138" s="46"/>
      <c r="C138" s="47"/>
      <c r="D138" s="47"/>
      <c r="E138" s="47"/>
    </row>
    <row r="139" spans="1:5" ht="16.5" x14ac:dyDescent="0.25">
      <c r="A139" s="45"/>
      <c r="B139" s="46"/>
      <c r="C139" s="47"/>
      <c r="D139" s="47"/>
      <c r="E139" s="47"/>
    </row>
    <row r="140" spans="1:5" ht="16.5" x14ac:dyDescent="0.25">
      <c r="A140" s="45"/>
      <c r="B140" s="46"/>
      <c r="C140" s="47"/>
      <c r="D140" s="47"/>
      <c r="E140" s="47"/>
    </row>
    <row r="141" spans="1:5" ht="16.5" x14ac:dyDescent="0.25">
      <c r="A141" s="45"/>
      <c r="B141" s="46"/>
      <c r="C141" s="47"/>
      <c r="D141" s="47"/>
      <c r="E141" s="47"/>
    </row>
    <row r="142" spans="1:5" ht="16.5" x14ac:dyDescent="0.25">
      <c r="A142" s="45"/>
      <c r="B142" s="46"/>
      <c r="C142" s="47"/>
      <c r="D142" s="47"/>
      <c r="E142" s="47"/>
    </row>
    <row r="143" spans="1:5" ht="16.5" x14ac:dyDescent="0.25">
      <c r="A143" s="45"/>
      <c r="B143" s="46"/>
      <c r="C143" s="47"/>
      <c r="D143" s="47"/>
      <c r="E143" s="47"/>
    </row>
    <row r="144" spans="1:5" ht="16.5" x14ac:dyDescent="0.25">
      <c r="A144" s="45"/>
      <c r="B144" s="46"/>
      <c r="C144" s="47"/>
      <c r="D144" s="47"/>
      <c r="E144" s="47"/>
    </row>
    <row r="145" spans="1:5" ht="16.5" x14ac:dyDescent="0.25">
      <c r="A145" s="45"/>
      <c r="B145" s="46"/>
      <c r="C145" s="47"/>
      <c r="D145" s="47"/>
      <c r="E145" s="47"/>
    </row>
    <row r="146" spans="1:5" ht="16.5" x14ac:dyDescent="0.25">
      <c r="A146" s="45"/>
      <c r="B146" s="46"/>
      <c r="C146" s="47"/>
      <c r="D146" s="47"/>
      <c r="E146" s="47"/>
    </row>
    <row r="147" spans="1:5" ht="16.5" x14ac:dyDescent="0.25">
      <c r="A147" s="45"/>
      <c r="B147" s="46"/>
      <c r="C147" s="47"/>
      <c r="D147" s="47"/>
      <c r="E147" s="47"/>
    </row>
    <row r="151" spans="1:5" ht="16.5" x14ac:dyDescent="0.25">
      <c r="A151" s="3" t="s">
        <v>89</v>
      </c>
      <c r="B151" s="2"/>
      <c r="C151" s="2"/>
      <c r="D151" s="2"/>
      <c r="E151" s="2"/>
    </row>
    <row r="152" spans="1:5" ht="16.5" x14ac:dyDescent="0.25">
      <c r="A152" s="120" t="s">
        <v>99</v>
      </c>
      <c r="B152" s="120"/>
      <c r="C152" s="120"/>
      <c r="D152" s="120"/>
      <c r="E152" s="120"/>
    </row>
    <row r="153" spans="1:5" ht="16.5" x14ac:dyDescent="0.25">
      <c r="A153" s="121" t="s">
        <v>103</v>
      </c>
      <c r="B153" s="121"/>
      <c r="C153" s="121"/>
      <c r="D153" s="121"/>
      <c r="E153" s="121"/>
    </row>
    <row r="154" spans="1:5" ht="16.5" x14ac:dyDescent="0.25">
      <c r="A154" s="2"/>
      <c r="B154" s="2"/>
      <c r="C154" s="2"/>
      <c r="D154" s="51" t="s">
        <v>90</v>
      </c>
    </row>
    <row r="155" spans="1:5" ht="16.5" x14ac:dyDescent="0.25">
      <c r="A155" s="122" t="s">
        <v>32</v>
      </c>
      <c r="B155" s="122" t="s">
        <v>0</v>
      </c>
      <c r="C155" s="132" t="s">
        <v>69</v>
      </c>
      <c r="D155" s="133"/>
      <c r="E155" s="134"/>
    </row>
    <row r="156" spans="1:5" ht="16.5" x14ac:dyDescent="0.25">
      <c r="A156" s="122"/>
      <c r="B156" s="122"/>
      <c r="C156" s="132" t="s">
        <v>38</v>
      </c>
      <c r="D156" s="133"/>
      <c r="E156" s="134"/>
    </row>
    <row r="157" spans="1:5" x14ac:dyDescent="0.25">
      <c r="A157" s="122"/>
      <c r="B157" s="122"/>
      <c r="C157" s="123" t="s">
        <v>42</v>
      </c>
      <c r="D157" s="135" t="s">
        <v>101</v>
      </c>
      <c r="E157" s="135"/>
    </row>
    <row r="158" spans="1:5" ht="16.5" x14ac:dyDescent="0.25">
      <c r="A158" s="33"/>
      <c r="B158" s="33"/>
      <c r="C158" s="125"/>
      <c r="D158" s="136"/>
      <c r="E158" s="136"/>
    </row>
    <row r="159" spans="1:5" ht="16.5" x14ac:dyDescent="0.25">
      <c r="A159" s="4" t="s">
        <v>2</v>
      </c>
      <c r="B159" s="4" t="s">
        <v>3</v>
      </c>
      <c r="C159" s="4">
        <v>1</v>
      </c>
      <c r="D159" s="4">
        <v>2</v>
      </c>
      <c r="E159" s="4">
        <v>3</v>
      </c>
    </row>
    <row r="160" spans="1:5" ht="33" x14ac:dyDescent="0.25">
      <c r="A160" s="5" t="s">
        <v>4</v>
      </c>
      <c r="B160" s="6" t="s">
        <v>5</v>
      </c>
      <c r="C160" s="17">
        <f>D160</f>
        <v>0</v>
      </c>
      <c r="D160" s="18"/>
      <c r="E160" s="18"/>
    </row>
    <row r="161" spans="1:5" ht="17.25" hidden="1" x14ac:dyDescent="0.25">
      <c r="A161" s="7">
        <v>1</v>
      </c>
      <c r="B161" s="8" t="s">
        <v>6</v>
      </c>
      <c r="C161" s="19"/>
      <c r="D161" s="19"/>
      <c r="E161" s="19"/>
    </row>
    <row r="162" spans="1:5" ht="16.5" hidden="1" x14ac:dyDescent="0.25">
      <c r="A162" s="11" t="s">
        <v>7</v>
      </c>
      <c r="B162" s="12" t="s">
        <v>8</v>
      </c>
      <c r="C162" s="19"/>
      <c r="D162" s="19"/>
      <c r="E162" s="19"/>
    </row>
    <row r="163" spans="1:5" ht="16.5" hidden="1" x14ac:dyDescent="0.25">
      <c r="A163" s="9"/>
      <c r="B163" s="10" t="s">
        <v>43</v>
      </c>
      <c r="C163" s="19"/>
      <c r="D163" s="19"/>
      <c r="E163" s="19"/>
    </row>
    <row r="164" spans="1:5" ht="16.5" hidden="1" x14ac:dyDescent="0.25">
      <c r="A164" s="11" t="s">
        <v>9</v>
      </c>
      <c r="B164" s="12" t="s">
        <v>10</v>
      </c>
      <c r="C164" s="17"/>
      <c r="D164" s="19"/>
      <c r="E164" s="19"/>
    </row>
    <row r="165" spans="1:5" ht="16.5" hidden="1" x14ac:dyDescent="0.25">
      <c r="A165" s="9"/>
      <c r="B165" s="10" t="s">
        <v>44</v>
      </c>
      <c r="C165" s="19"/>
      <c r="D165" s="19"/>
      <c r="E165" s="19"/>
    </row>
    <row r="166" spans="1:5" ht="33" hidden="1" x14ac:dyDescent="0.25">
      <c r="A166" s="9"/>
      <c r="B166" s="10" t="s">
        <v>45</v>
      </c>
      <c r="C166" s="19"/>
      <c r="D166" s="19"/>
      <c r="E166" s="19"/>
    </row>
    <row r="167" spans="1:5" ht="16.5" hidden="1" x14ac:dyDescent="0.25">
      <c r="A167" s="11" t="s">
        <v>51</v>
      </c>
      <c r="B167" s="12" t="s">
        <v>52</v>
      </c>
      <c r="C167" s="17"/>
      <c r="D167" s="19"/>
      <c r="E167" s="19"/>
    </row>
    <row r="168" spans="1:5" ht="16.5" hidden="1" x14ac:dyDescent="0.25">
      <c r="A168" s="9"/>
      <c r="B168" s="10" t="s">
        <v>53</v>
      </c>
      <c r="C168" s="19"/>
      <c r="D168" s="19"/>
      <c r="E168" s="19"/>
    </row>
    <row r="169" spans="1:5" ht="16.5" hidden="1" x14ac:dyDescent="0.25">
      <c r="A169" s="11">
        <v>2</v>
      </c>
      <c r="B169" s="12" t="s">
        <v>11</v>
      </c>
      <c r="C169" s="17"/>
      <c r="D169" s="17"/>
      <c r="E169" s="17"/>
    </row>
    <row r="170" spans="1:5" ht="17.25" hidden="1" x14ac:dyDescent="0.25">
      <c r="A170" s="7" t="s">
        <v>12</v>
      </c>
      <c r="B170" s="8" t="s">
        <v>13</v>
      </c>
      <c r="C170" s="19"/>
      <c r="D170" s="19"/>
      <c r="E170" s="19"/>
    </row>
    <row r="171" spans="1:5" ht="16.5" hidden="1" x14ac:dyDescent="0.25">
      <c r="A171" s="9" t="s">
        <v>14</v>
      </c>
      <c r="B171" s="10" t="s">
        <v>37</v>
      </c>
      <c r="C171" s="19"/>
      <c r="D171" s="19"/>
      <c r="E171" s="19"/>
    </row>
    <row r="172" spans="1:5" ht="33" hidden="1" x14ac:dyDescent="0.25">
      <c r="A172" s="9"/>
      <c r="B172" s="10" t="s">
        <v>35</v>
      </c>
      <c r="C172" s="19"/>
      <c r="D172" s="19"/>
      <c r="E172" s="19"/>
    </row>
    <row r="173" spans="1:5" ht="16.5" hidden="1" x14ac:dyDescent="0.25">
      <c r="A173" s="9" t="s">
        <v>15</v>
      </c>
      <c r="B173" s="10" t="s">
        <v>16</v>
      </c>
      <c r="C173" s="19"/>
      <c r="D173" s="19"/>
      <c r="E173" s="19"/>
    </row>
    <row r="174" spans="1:5" ht="17.25" hidden="1" x14ac:dyDescent="0.25">
      <c r="A174" s="7" t="s">
        <v>17</v>
      </c>
      <c r="B174" s="8" t="s">
        <v>18</v>
      </c>
      <c r="C174" s="17"/>
      <c r="D174" s="19"/>
      <c r="E174" s="19"/>
    </row>
    <row r="175" spans="1:5" ht="16.5" hidden="1" x14ac:dyDescent="0.25">
      <c r="A175" s="9" t="s">
        <v>14</v>
      </c>
      <c r="B175" s="10" t="s">
        <v>19</v>
      </c>
      <c r="C175" s="19"/>
      <c r="D175" s="19"/>
      <c r="E175" s="19"/>
    </row>
    <row r="176" spans="1:5" ht="33" hidden="1" x14ac:dyDescent="0.25">
      <c r="A176" s="9"/>
      <c r="B176" s="10" t="s">
        <v>54</v>
      </c>
      <c r="C176" s="19"/>
      <c r="D176" s="19"/>
      <c r="E176" s="19"/>
    </row>
    <row r="177" spans="1:5" ht="16.5" hidden="1" x14ac:dyDescent="0.25">
      <c r="A177" s="9" t="s">
        <v>15</v>
      </c>
      <c r="B177" s="10" t="s">
        <v>20</v>
      </c>
      <c r="C177" s="19"/>
      <c r="D177" s="19"/>
      <c r="E177" s="19"/>
    </row>
    <row r="178" spans="1:5" ht="16.5" hidden="1" x14ac:dyDescent="0.25">
      <c r="A178" s="11">
        <v>3</v>
      </c>
      <c r="B178" s="12" t="s">
        <v>21</v>
      </c>
      <c r="C178" s="17"/>
      <c r="D178" s="19"/>
      <c r="E178" s="19"/>
    </row>
    <row r="179" spans="1:5" ht="17.25" hidden="1" x14ac:dyDescent="0.25">
      <c r="A179" s="7" t="s">
        <v>22</v>
      </c>
      <c r="B179" s="8" t="s">
        <v>8</v>
      </c>
      <c r="C179" s="19"/>
      <c r="D179" s="19"/>
      <c r="E179" s="19"/>
    </row>
    <row r="180" spans="1:5" ht="16.5" hidden="1" x14ac:dyDescent="0.25">
      <c r="A180" s="9"/>
      <c r="B180" s="10" t="s">
        <v>43</v>
      </c>
      <c r="C180" s="19"/>
      <c r="D180" s="19"/>
      <c r="E180" s="19"/>
    </row>
    <row r="181" spans="1:5" ht="17.25" hidden="1" x14ac:dyDescent="0.25">
      <c r="A181" s="7" t="s">
        <v>23</v>
      </c>
      <c r="B181" s="8" t="s">
        <v>10</v>
      </c>
      <c r="C181" s="17"/>
      <c r="D181" s="19"/>
      <c r="E181" s="19"/>
    </row>
    <row r="182" spans="1:5" ht="17.25" hidden="1" x14ac:dyDescent="0.25">
      <c r="A182" s="7"/>
      <c r="B182" s="10" t="s">
        <v>44</v>
      </c>
      <c r="C182" s="19"/>
      <c r="D182" s="19"/>
      <c r="E182" s="19"/>
    </row>
    <row r="183" spans="1:5" ht="33" hidden="1" x14ac:dyDescent="0.25">
      <c r="A183" s="7"/>
      <c r="B183" s="10" t="s">
        <v>45</v>
      </c>
      <c r="C183" s="19"/>
      <c r="D183" s="19"/>
      <c r="E183" s="19"/>
    </row>
    <row r="184" spans="1:5" ht="16.5" hidden="1" x14ac:dyDescent="0.25">
      <c r="A184" s="11" t="s">
        <v>56</v>
      </c>
      <c r="B184" s="12" t="s">
        <v>52</v>
      </c>
      <c r="C184" s="19"/>
      <c r="D184" s="19"/>
      <c r="E184" s="19"/>
    </row>
    <row r="185" spans="1:5" ht="16.5" hidden="1" x14ac:dyDescent="0.25">
      <c r="A185" s="9"/>
      <c r="B185" s="10" t="s">
        <v>53</v>
      </c>
      <c r="C185" s="19"/>
      <c r="D185" s="19"/>
      <c r="E185" s="19"/>
    </row>
    <row r="186" spans="1:5" ht="16.5" x14ac:dyDescent="0.25">
      <c r="A186" s="11" t="s">
        <v>24</v>
      </c>
      <c r="B186" s="12" t="s">
        <v>33</v>
      </c>
      <c r="C186" s="17">
        <f>D186</f>
        <v>0</v>
      </c>
      <c r="D186" s="17">
        <f>D187+D191+D195+D199+D204</f>
        <v>0</v>
      </c>
      <c r="E186" s="17">
        <f>E187+E191+E195+E199+E204</f>
        <v>0</v>
      </c>
    </row>
    <row r="187" spans="1:5" ht="16.5" hidden="1" x14ac:dyDescent="0.25">
      <c r="A187" s="11">
        <v>1</v>
      </c>
      <c r="B187" s="12" t="s">
        <v>18</v>
      </c>
      <c r="C187" s="17"/>
      <c r="D187" s="17"/>
      <c r="E187" s="17"/>
    </row>
    <row r="188" spans="1:5" ht="16.5" hidden="1" x14ac:dyDescent="0.25">
      <c r="A188" s="9" t="s">
        <v>7</v>
      </c>
      <c r="B188" s="10" t="s">
        <v>19</v>
      </c>
      <c r="C188" s="19"/>
      <c r="D188" s="19"/>
      <c r="E188" s="19"/>
    </row>
    <row r="189" spans="1:5" ht="33" hidden="1" x14ac:dyDescent="0.25">
      <c r="A189" s="9"/>
      <c r="B189" s="10" t="s">
        <v>34</v>
      </c>
      <c r="C189" s="19"/>
      <c r="D189" s="19"/>
      <c r="E189" s="19"/>
    </row>
    <row r="190" spans="1:5" ht="16.5" hidden="1" x14ac:dyDescent="0.25">
      <c r="A190" s="9" t="s">
        <v>9</v>
      </c>
      <c r="B190" s="10" t="s">
        <v>20</v>
      </c>
      <c r="C190" s="19"/>
      <c r="D190" s="19"/>
      <c r="E190" s="19"/>
    </row>
    <row r="191" spans="1:5" ht="33" hidden="1" x14ac:dyDescent="0.25">
      <c r="A191" s="11">
        <v>2</v>
      </c>
      <c r="B191" s="12" t="s">
        <v>25</v>
      </c>
      <c r="C191" s="19"/>
      <c r="D191" s="19"/>
      <c r="E191" s="19"/>
    </row>
    <row r="192" spans="1:5" ht="33" hidden="1" x14ac:dyDescent="0.25">
      <c r="A192" s="9" t="s">
        <v>12</v>
      </c>
      <c r="B192" s="10" t="s">
        <v>26</v>
      </c>
      <c r="C192" s="19"/>
      <c r="D192" s="19"/>
      <c r="E192" s="19"/>
    </row>
    <row r="193" spans="1:5" ht="33" hidden="1" x14ac:dyDescent="0.25">
      <c r="A193" s="9" t="s">
        <v>17</v>
      </c>
      <c r="B193" s="10" t="s">
        <v>27</v>
      </c>
      <c r="C193" s="19"/>
      <c r="D193" s="19"/>
      <c r="E193" s="19"/>
    </row>
    <row r="194" spans="1:5" ht="16.5" hidden="1" x14ac:dyDescent="0.25">
      <c r="A194" s="9" t="s">
        <v>28</v>
      </c>
      <c r="B194" s="10" t="s">
        <v>16</v>
      </c>
      <c r="C194" s="19"/>
      <c r="D194" s="19"/>
      <c r="E194" s="19"/>
    </row>
    <row r="195" spans="1:5" ht="16.5" hidden="1" x14ac:dyDescent="0.25">
      <c r="A195" s="11">
        <v>3</v>
      </c>
      <c r="B195" s="12" t="s">
        <v>57</v>
      </c>
      <c r="C195" s="19"/>
      <c r="D195" s="17">
        <f>D196+D198</f>
        <v>0</v>
      </c>
      <c r="E195" s="17">
        <f>E196+E198</f>
        <v>0</v>
      </c>
    </row>
    <row r="196" spans="1:5" ht="16.5" hidden="1" x14ac:dyDescent="0.25">
      <c r="A196" s="9" t="s">
        <v>22</v>
      </c>
      <c r="B196" s="10" t="s">
        <v>37</v>
      </c>
      <c r="C196" s="19"/>
      <c r="D196" s="19"/>
      <c r="E196" s="19"/>
    </row>
    <row r="197" spans="1:5" ht="33" hidden="1" x14ac:dyDescent="0.25">
      <c r="A197" s="9"/>
      <c r="B197" s="10" t="s">
        <v>34</v>
      </c>
      <c r="C197" s="19"/>
      <c r="D197" s="19"/>
      <c r="E197" s="19"/>
    </row>
    <row r="198" spans="1:5" ht="16.5" hidden="1" x14ac:dyDescent="0.25">
      <c r="A198" s="9" t="s">
        <v>23</v>
      </c>
      <c r="B198" s="10" t="s">
        <v>16</v>
      </c>
      <c r="C198" s="19"/>
      <c r="D198" s="19"/>
      <c r="E198" s="19"/>
    </row>
    <row r="199" spans="1:5" ht="16.5" x14ac:dyDescent="0.25">
      <c r="A199" s="11">
        <v>1</v>
      </c>
      <c r="B199" s="12" t="s">
        <v>58</v>
      </c>
      <c r="C199" s="17">
        <f>D199</f>
        <v>0</v>
      </c>
      <c r="D199" s="17">
        <f>D200+D202</f>
        <v>0</v>
      </c>
      <c r="E199" s="17">
        <f>E200+E202</f>
        <v>0</v>
      </c>
    </row>
    <row r="200" spans="1:5" ht="33" x14ac:dyDescent="0.25">
      <c r="A200" s="9" t="s">
        <v>7</v>
      </c>
      <c r="B200" s="10" t="s">
        <v>96</v>
      </c>
      <c r="C200" s="19">
        <f>D200</f>
        <v>0</v>
      </c>
      <c r="D200" s="19"/>
      <c r="E200" s="19"/>
    </row>
    <row r="201" spans="1:5" ht="33" x14ac:dyDescent="0.25">
      <c r="A201" s="9"/>
      <c r="B201" s="10" t="s">
        <v>34</v>
      </c>
      <c r="C201" s="19">
        <f>D201</f>
        <v>0</v>
      </c>
      <c r="D201" s="17"/>
      <c r="E201" s="17"/>
    </row>
    <row r="202" spans="1:5" ht="16.5" x14ac:dyDescent="0.25">
      <c r="A202" s="9" t="s">
        <v>9</v>
      </c>
      <c r="B202" s="10" t="s">
        <v>16</v>
      </c>
      <c r="C202" s="19">
        <f>D202</f>
        <v>0</v>
      </c>
      <c r="D202" s="19"/>
      <c r="E202" s="19"/>
    </row>
    <row r="203" spans="1:5" ht="33" x14ac:dyDescent="0.25">
      <c r="A203" s="9"/>
      <c r="B203" s="10" t="s">
        <v>92</v>
      </c>
      <c r="C203" s="19"/>
      <c r="D203" s="19"/>
      <c r="E203" s="19"/>
    </row>
    <row r="204" spans="1:5" ht="16.5" x14ac:dyDescent="0.25">
      <c r="A204" s="11">
        <v>2</v>
      </c>
      <c r="B204" s="12" t="s">
        <v>61</v>
      </c>
      <c r="C204" s="17">
        <f>D204</f>
        <v>0</v>
      </c>
      <c r="D204" s="17">
        <f>D205+D207</f>
        <v>0</v>
      </c>
      <c r="E204" s="17">
        <f>E205+E207</f>
        <v>0</v>
      </c>
    </row>
    <row r="205" spans="1:5" ht="16.5" x14ac:dyDescent="0.25">
      <c r="A205" s="9" t="s">
        <v>12</v>
      </c>
      <c r="B205" s="10" t="s">
        <v>37</v>
      </c>
      <c r="C205" s="19">
        <f>D205</f>
        <v>0</v>
      </c>
      <c r="D205" s="17"/>
      <c r="E205" s="17"/>
    </row>
    <row r="206" spans="1:5" ht="33" x14ac:dyDescent="0.25">
      <c r="A206" s="9"/>
      <c r="B206" s="10" t="s">
        <v>34</v>
      </c>
      <c r="C206" s="19">
        <f>D206+E206</f>
        <v>0</v>
      </c>
      <c r="D206" s="17"/>
      <c r="E206" s="17"/>
    </row>
    <row r="207" spans="1:5" ht="16.5" x14ac:dyDescent="0.25">
      <c r="A207" s="13" t="s">
        <v>17</v>
      </c>
      <c r="B207" s="23" t="s">
        <v>16</v>
      </c>
      <c r="C207" s="24">
        <f>D207</f>
        <v>0</v>
      </c>
      <c r="D207" s="25"/>
      <c r="E207" s="25"/>
    </row>
    <row r="208" spans="1:5" ht="16.5" x14ac:dyDescent="0.25">
      <c r="A208" s="48"/>
      <c r="B208" s="50" t="s">
        <v>98</v>
      </c>
      <c r="C208" s="49">
        <v>12</v>
      </c>
      <c r="D208" s="49">
        <v>12</v>
      </c>
      <c r="E208" s="49"/>
    </row>
    <row r="209" spans="1:5" ht="16.5" x14ac:dyDescent="0.25">
      <c r="A209" s="27"/>
      <c r="B209" s="28" t="s">
        <v>29</v>
      </c>
      <c r="C209" s="30">
        <v>1023854</v>
      </c>
      <c r="D209" s="30">
        <v>1023854</v>
      </c>
      <c r="E209" s="30"/>
    </row>
    <row r="210" spans="1:5" ht="16.5" x14ac:dyDescent="0.25">
      <c r="A210" s="13"/>
      <c r="B210" s="14" t="s">
        <v>30</v>
      </c>
      <c r="C210" s="32" t="s">
        <v>64</v>
      </c>
      <c r="D210" s="32" t="s">
        <v>64</v>
      </c>
      <c r="E210" s="32"/>
    </row>
    <row r="211" spans="1:5" ht="16.5" x14ac:dyDescent="0.25">
      <c r="A211" s="45"/>
      <c r="B211" s="46"/>
      <c r="C211" s="47"/>
      <c r="D211" s="47"/>
      <c r="E211" s="47"/>
    </row>
    <row r="212" spans="1:5" ht="16.5" x14ac:dyDescent="0.25">
      <c r="A212" s="45"/>
      <c r="B212" s="46"/>
      <c r="C212" s="47"/>
      <c r="D212" s="47"/>
      <c r="E212" s="47"/>
    </row>
    <row r="213" spans="1:5" ht="16.5" x14ac:dyDescent="0.25">
      <c r="A213" s="45"/>
      <c r="B213" s="46"/>
      <c r="C213" s="47"/>
      <c r="D213" s="47"/>
      <c r="E213" s="47"/>
    </row>
    <row r="214" spans="1:5" ht="16.5" x14ac:dyDescent="0.25">
      <c r="A214" s="45"/>
      <c r="B214" s="46"/>
      <c r="C214" s="47"/>
      <c r="D214" s="47"/>
      <c r="E214" s="47"/>
    </row>
    <row r="215" spans="1:5" ht="16.5" x14ac:dyDescent="0.25">
      <c r="A215" s="45"/>
      <c r="B215" s="46"/>
      <c r="C215" s="47"/>
      <c r="D215" s="47"/>
      <c r="E215" s="47"/>
    </row>
    <row r="216" spans="1:5" ht="16.5" x14ac:dyDescent="0.25">
      <c r="A216" s="45"/>
      <c r="B216" s="46"/>
      <c r="C216" s="47"/>
      <c r="D216" s="47"/>
      <c r="E216" s="47"/>
    </row>
    <row r="217" spans="1:5" ht="16.5" x14ac:dyDescent="0.25">
      <c r="A217" s="45"/>
      <c r="B217" s="46"/>
      <c r="C217" s="47"/>
      <c r="D217" s="47"/>
      <c r="E217" s="47"/>
    </row>
    <row r="218" spans="1:5" ht="16.5" x14ac:dyDescent="0.25">
      <c r="A218" s="45"/>
      <c r="B218" s="46"/>
      <c r="C218" s="47"/>
      <c r="D218" s="47"/>
      <c r="E218" s="47"/>
    </row>
    <row r="219" spans="1:5" ht="16.5" x14ac:dyDescent="0.25">
      <c r="A219" s="45"/>
      <c r="B219" s="46"/>
      <c r="C219" s="47"/>
      <c r="D219" s="47"/>
      <c r="E219" s="47"/>
    </row>
    <row r="220" spans="1:5" ht="16.5" x14ac:dyDescent="0.25">
      <c r="A220" s="45"/>
      <c r="B220" s="46"/>
      <c r="C220" s="47"/>
      <c r="D220" s="47"/>
      <c r="E220" s="47"/>
    </row>
    <row r="221" spans="1:5" ht="16.5" x14ac:dyDescent="0.25">
      <c r="A221" s="45"/>
      <c r="B221" s="46"/>
      <c r="C221" s="47"/>
      <c r="D221" s="47"/>
      <c r="E221" s="47"/>
    </row>
    <row r="222" spans="1:5" ht="16.5" x14ac:dyDescent="0.25">
      <c r="A222" s="45"/>
      <c r="B222" s="46"/>
      <c r="C222" s="47"/>
      <c r="D222" s="47"/>
      <c r="E222" s="47"/>
    </row>
    <row r="223" spans="1:5" ht="16.5" x14ac:dyDescent="0.25">
      <c r="A223" s="45"/>
      <c r="B223" s="46"/>
      <c r="C223" s="47"/>
      <c r="D223" s="47"/>
      <c r="E223" s="47"/>
    </row>
    <row r="224" spans="1:5" ht="16.5" x14ac:dyDescent="0.25">
      <c r="A224" s="45"/>
      <c r="B224" s="46"/>
      <c r="C224" s="47"/>
      <c r="D224" s="47"/>
      <c r="E224" s="47"/>
    </row>
    <row r="225" spans="1:5" ht="16.5" x14ac:dyDescent="0.25">
      <c r="A225" s="45"/>
      <c r="B225" s="46"/>
      <c r="C225" s="47"/>
      <c r="D225" s="47"/>
      <c r="E225" s="47"/>
    </row>
    <row r="226" spans="1:5" ht="16.5" x14ac:dyDescent="0.25">
      <c r="A226" s="3" t="s">
        <v>89</v>
      </c>
      <c r="B226" s="2"/>
      <c r="C226" s="2"/>
      <c r="D226" s="2"/>
      <c r="E226" s="2"/>
    </row>
    <row r="227" spans="1:5" ht="16.5" x14ac:dyDescent="0.25">
      <c r="A227" s="120" t="s">
        <v>100</v>
      </c>
      <c r="B227" s="120"/>
      <c r="C227" s="120"/>
      <c r="D227" s="120"/>
      <c r="E227" s="120"/>
    </row>
    <row r="228" spans="1:5" ht="16.5" x14ac:dyDescent="0.25">
      <c r="A228" s="121" t="s">
        <v>105</v>
      </c>
      <c r="B228" s="121"/>
      <c r="C228" s="121"/>
      <c r="D228" s="121"/>
      <c r="E228" s="121"/>
    </row>
    <row r="229" spans="1:5" ht="16.5" x14ac:dyDescent="0.25">
      <c r="A229" s="2"/>
      <c r="B229" s="2"/>
      <c r="C229" s="2"/>
      <c r="D229" s="51" t="s">
        <v>90</v>
      </c>
    </row>
    <row r="230" spans="1:5" ht="16.5" x14ac:dyDescent="0.25">
      <c r="A230" s="122" t="s">
        <v>32</v>
      </c>
      <c r="B230" s="122" t="s">
        <v>0</v>
      </c>
      <c r="C230" s="132" t="s">
        <v>69</v>
      </c>
      <c r="D230" s="133"/>
      <c r="E230" s="134"/>
    </row>
    <row r="231" spans="1:5" ht="16.5" x14ac:dyDescent="0.25">
      <c r="A231" s="122"/>
      <c r="B231" s="122"/>
      <c r="C231" s="148" t="s">
        <v>97</v>
      </c>
      <c r="D231" s="149"/>
      <c r="E231" s="150"/>
    </row>
    <row r="232" spans="1:5" x14ac:dyDescent="0.25">
      <c r="A232" s="122"/>
      <c r="B232" s="122"/>
      <c r="C232" s="123" t="s">
        <v>42</v>
      </c>
      <c r="D232" s="135" t="s">
        <v>101</v>
      </c>
      <c r="E232" s="135"/>
    </row>
    <row r="233" spans="1:5" ht="16.5" x14ac:dyDescent="0.25">
      <c r="A233" s="33"/>
      <c r="B233" s="33"/>
      <c r="C233" s="125"/>
      <c r="D233" s="136"/>
      <c r="E233" s="136"/>
    </row>
    <row r="234" spans="1:5" ht="16.5" x14ac:dyDescent="0.25">
      <c r="A234" s="4" t="s">
        <v>2</v>
      </c>
      <c r="B234" s="4" t="s">
        <v>3</v>
      </c>
      <c r="C234" s="4">
        <v>1</v>
      </c>
      <c r="D234" s="4">
        <v>2</v>
      </c>
      <c r="E234" s="4">
        <v>3</v>
      </c>
    </row>
    <row r="235" spans="1:5" ht="33" x14ac:dyDescent="0.25">
      <c r="A235" s="5" t="s">
        <v>4</v>
      </c>
      <c r="B235" s="6" t="s">
        <v>5</v>
      </c>
      <c r="C235" s="17">
        <f>D235+E235</f>
        <v>0</v>
      </c>
      <c r="D235" s="18"/>
      <c r="E235" s="18"/>
    </row>
    <row r="236" spans="1:5" ht="17.25" hidden="1" x14ac:dyDescent="0.25">
      <c r="A236" s="7">
        <v>1</v>
      </c>
      <c r="B236" s="8" t="s">
        <v>6</v>
      </c>
      <c r="C236" s="19"/>
      <c r="D236" s="19"/>
      <c r="E236" s="19"/>
    </row>
    <row r="237" spans="1:5" ht="16.5" hidden="1" x14ac:dyDescent="0.25">
      <c r="A237" s="11" t="s">
        <v>7</v>
      </c>
      <c r="B237" s="12" t="s">
        <v>8</v>
      </c>
      <c r="C237" s="19"/>
      <c r="D237" s="19"/>
      <c r="E237" s="19"/>
    </row>
    <row r="238" spans="1:5" ht="16.5" hidden="1" x14ac:dyDescent="0.25">
      <c r="A238" s="9"/>
      <c r="B238" s="10" t="s">
        <v>43</v>
      </c>
      <c r="C238" s="19"/>
      <c r="D238" s="19"/>
      <c r="E238" s="19"/>
    </row>
    <row r="239" spans="1:5" ht="16.5" hidden="1" x14ac:dyDescent="0.25">
      <c r="A239" s="11" t="s">
        <v>9</v>
      </c>
      <c r="B239" s="12" t="s">
        <v>10</v>
      </c>
      <c r="C239" s="17"/>
      <c r="D239" s="19"/>
      <c r="E239" s="19"/>
    </row>
    <row r="240" spans="1:5" ht="16.5" hidden="1" x14ac:dyDescent="0.25">
      <c r="A240" s="9"/>
      <c r="B240" s="10" t="s">
        <v>44</v>
      </c>
      <c r="C240" s="19"/>
      <c r="D240" s="19"/>
      <c r="E240" s="19"/>
    </row>
    <row r="241" spans="1:5" ht="33" hidden="1" x14ac:dyDescent="0.25">
      <c r="A241" s="9"/>
      <c r="B241" s="10" t="s">
        <v>45</v>
      </c>
      <c r="C241" s="19"/>
      <c r="D241" s="19"/>
      <c r="E241" s="19"/>
    </row>
    <row r="242" spans="1:5" ht="16.5" hidden="1" x14ac:dyDescent="0.25">
      <c r="A242" s="11" t="s">
        <v>51</v>
      </c>
      <c r="B242" s="12" t="s">
        <v>52</v>
      </c>
      <c r="C242" s="17"/>
      <c r="D242" s="19"/>
      <c r="E242" s="19"/>
    </row>
    <row r="243" spans="1:5" ht="16.5" hidden="1" x14ac:dyDescent="0.25">
      <c r="A243" s="9"/>
      <c r="B243" s="10" t="s">
        <v>53</v>
      </c>
      <c r="C243" s="19"/>
      <c r="D243" s="19"/>
      <c r="E243" s="19"/>
    </row>
    <row r="244" spans="1:5" ht="16.5" hidden="1" x14ac:dyDescent="0.25">
      <c r="A244" s="11">
        <v>2</v>
      </c>
      <c r="B244" s="12" t="s">
        <v>11</v>
      </c>
      <c r="C244" s="17"/>
      <c r="D244" s="17"/>
      <c r="E244" s="17"/>
    </row>
    <row r="245" spans="1:5" ht="17.25" hidden="1" x14ac:dyDescent="0.25">
      <c r="A245" s="7" t="s">
        <v>12</v>
      </c>
      <c r="B245" s="8" t="s">
        <v>13</v>
      </c>
      <c r="C245" s="19"/>
      <c r="D245" s="19"/>
      <c r="E245" s="19"/>
    </row>
    <row r="246" spans="1:5" ht="16.5" hidden="1" x14ac:dyDescent="0.25">
      <c r="A246" s="9" t="s">
        <v>14</v>
      </c>
      <c r="B246" s="10" t="s">
        <v>37</v>
      </c>
      <c r="C246" s="19"/>
      <c r="D246" s="19"/>
      <c r="E246" s="19"/>
    </row>
    <row r="247" spans="1:5" ht="33" hidden="1" x14ac:dyDescent="0.25">
      <c r="A247" s="9"/>
      <c r="B247" s="10" t="s">
        <v>35</v>
      </c>
      <c r="C247" s="19"/>
      <c r="D247" s="19"/>
      <c r="E247" s="19"/>
    </row>
    <row r="248" spans="1:5" ht="16.5" hidden="1" x14ac:dyDescent="0.25">
      <c r="A248" s="9" t="s">
        <v>15</v>
      </c>
      <c r="B248" s="10" t="s">
        <v>16</v>
      </c>
      <c r="C248" s="19"/>
      <c r="D248" s="19"/>
      <c r="E248" s="19"/>
    </row>
    <row r="249" spans="1:5" ht="17.25" hidden="1" x14ac:dyDescent="0.25">
      <c r="A249" s="7" t="s">
        <v>17</v>
      </c>
      <c r="B249" s="8" t="s">
        <v>18</v>
      </c>
      <c r="C249" s="17"/>
      <c r="D249" s="19"/>
      <c r="E249" s="19"/>
    </row>
    <row r="250" spans="1:5" ht="16.5" hidden="1" x14ac:dyDescent="0.25">
      <c r="A250" s="9" t="s">
        <v>14</v>
      </c>
      <c r="B250" s="10" t="s">
        <v>19</v>
      </c>
      <c r="C250" s="19"/>
      <c r="D250" s="19"/>
      <c r="E250" s="19"/>
    </row>
    <row r="251" spans="1:5" ht="33" hidden="1" x14ac:dyDescent="0.25">
      <c r="A251" s="9"/>
      <c r="B251" s="10" t="s">
        <v>54</v>
      </c>
      <c r="C251" s="19"/>
      <c r="D251" s="19"/>
      <c r="E251" s="19"/>
    </row>
    <row r="252" spans="1:5" ht="16.5" hidden="1" x14ac:dyDescent="0.25">
      <c r="A252" s="9" t="s">
        <v>15</v>
      </c>
      <c r="B252" s="10" t="s">
        <v>20</v>
      </c>
      <c r="C252" s="19"/>
      <c r="D252" s="19"/>
      <c r="E252" s="19"/>
    </row>
    <row r="253" spans="1:5" ht="16.5" hidden="1" x14ac:dyDescent="0.25">
      <c r="A253" s="11">
        <v>3</v>
      </c>
      <c r="B253" s="12" t="s">
        <v>21</v>
      </c>
      <c r="C253" s="17"/>
      <c r="D253" s="19"/>
      <c r="E253" s="19"/>
    </row>
    <row r="254" spans="1:5" ht="17.25" hidden="1" x14ac:dyDescent="0.25">
      <c r="A254" s="7" t="s">
        <v>22</v>
      </c>
      <c r="B254" s="8" t="s">
        <v>8</v>
      </c>
      <c r="C254" s="19"/>
      <c r="D254" s="19"/>
      <c r="E254" s="19"/>
    </row>
    <row r="255" spans="1:5" ht="16.5" hidden="1" x14ac:dyDescent="0.25">
      <c r="A255" s="9"/>
      <c r="B255" s="10" t="s">
        <v>43</v>
      </c>
      <c r="C255" s="19"/>
      <c r="D255" s="19"/>
      <c r="E255" s="19"/>
    </row>
    <row r="256" spans="1:5" ht="17.25" hidden="1" x14ac:dyDescent="0.25">
      <c r="A256" s="7" t="s">
        <v>23</v>
      </c>
      <c r="B256" s="8" t="s">
        <v>10</v>
      </c>
      <c r="C256" s="17"/>
      <c r="D256" s="19"/>
      <c r="E256" s="19"/>
    </row>
    <row r="257" spans="1:5" ht="17.25" hidden="1" x14ac:dyDescent="0.25">
      <c r="A257" s="7"/>
      <c r="B257" s="10" t="s">
        <v>44</v>
      </c>
      <c r="C257" s="19"/>
      <c r="D257" s="19"/>
      <c r="E257" s="19"/>
    </row>
    <row r="258" spans="1:5" ht="33" hidden="1" x14ac:dyDescent="0.25">
      <c r="A258" s="7"/>
      <c r="B258" s="10" t="s">
        <v>45</v>
      </c>
      <c r="C258" s="19"/>
      <c r="D258" s="19"/>
      <c r="E258" s="19"/>
    </row>
    <row r="259" spans="1:5" ht="16.5" hidden="1" x14ac:dyDescent="0.25">
      <c r="A259" s="11" t="s">
        <v>56</v>
      </c>
      <c r="B259" s="12" t="s">
        <v>52</v>
      </c>
      <c r="C259" s="19"/>
      <c r="D259" s="19"/>
      <c r="E259" s="19"/>
    </row>
    <row r="260" spans="1:5" ht="16.5" hidden="1" x14ac:dyDescent="0.25">
      <c r="A260" s="9"/>
      <c r="B260" s="10" t="s">
        <v>53</v>
      </c>
      <c r="C260" s="19"/>
      <c r="D260" s="19"/>
      <c r="E260" s="19"/>
    </row>
    <row r="261" spans="1:5" ht="16.5" x14ac:dyDescent="0.25">
      <c r="A261" s="11" t="s">
        <v>24</v>
      </c>
      <c r="B261" s="12" t="s">
        <v>33</v>
      </c>
      <c r="C261" s="17">
        <f>D261+E261</f>
        <v>0</v>
      </c>
      <c r="D261" s="17">
        <f>D262+D266+D270+D274+D279</f>
        <v>0</v>
      </c>
      <c r="E261" s="17">
        <f>E262+E266+E270+E274+E279</f>
        <v>0</v>
      </c>
    </row>
    <row r="262" spans="1:5" ht="16.5" hidden="1" x14ac:dyDescent="0.25">
      <c r="A262" s="11">
        <v>1</v>
      </c>
      <c r="B262" s="12" t="s">
        <v>18</v>
      </c>
      <c r="C262" s="17"/>
      <c r="D262" s="17"/>
      <c r="E262" s="17"/>
    </row>
    <row r="263" spans="1:5" ht="16.5" hidden="1" x14ac:dyDescent="0.25">
      <c r="A263" s="9" t="s">
        <v>7</v>
      </c>
      <c r="B263" s="10" t="s">
        <v>19</v>
      </c>
      <c r="C263" s="19"/>
      <c r="D263" s="19"/>
      <c r="E263" s="19"/>
    </row>
    <row r="264" spans="1:5" ht="33" hidden="1" x14ac:dyDescent="0.25">
      <c r="A264" s="9"/>
      <c r="B264" s="10" t="s">
        <v>34</v>
      </c>
      <c r="C264" s="19"/>
      <c r="D264" s="19"/>
      <c r="E264" s="19"/>
    </row>
    <row r="265" spans="1:5" ht="16.5" hidden="1" x14ac:dyDescent="0.25">
      <c r="A265" s="9" t="s">
        <v>9</v>
      </c>
      <c r="B265" s="10" t="s">
        <v>20</v>
      </c>
      <c r="C265" s="19"/>
      <c r="D265" s="19"/>
      <c r="E265" s="19"/>
    </row>
    <row r="266" spans="1:5" ht="33" hidden="1" x14ac:dyDescent="0.25">
      <c r="A266" s="11">
        <v>2</v>
      </c>
      <c r="B266" s="12" t="s">
        <v>25</v>
      </c>
      <c r="C266" s="19"/>
      <c r="D266" s="19"/>
      <c r="E266" s="19"/>
    </row>
    <row r="267" spans="1:5" ht="33" hidden="1" x14ac:dyDescent="0.25">
      <c r="A267" s="9" t="s">
        <v>12</v>
      </c>
      <c r="B267" s="10" t="s">
        <v>26</v>
      </c>
      <c r="C267" s="19"/>
      <c r="D267" s="19"/>
      <c r="E267" s="19"/>
    </row>
    <row r="268" spans="1:5" ht="33" hidden="1" x14ac:dyDescent="0.25">
      <c r="A268" s="9" t="s">
        <v>17</v>
      </c>
      <c r="B268" s="10" t="s">
        <v>27</v>
      </c>
      <c r="C268" s="19"/>
      <c r="D268" s="19"/>
      <c r="E268" s="19"/>
    </row>
    <row r="269" spans="1:5" ht="16.5" hidden="1" x14ac:dyDescent="0.25">
      <c r="A269" s="9" t="s">
        <v>28</v>
      </c>
      <c r="B269" s="10" t="s">
        <v>16</v>
      </c>
      <c r="C269" s="19"/>
      <c r="D269" s="19"/>
      <c r="E269" s="19"/>
    </row>
    <row r="270" spans="1:5" ht="16.5" hidden="1" x14ac:dyDescent="0.25">
      <c r="A270" s="11">
        <v>3</v>
      </c>
      <c r="B270" s="12" t="s">
        <v>57</v>
      </c>
      <c r="C270" s="19"/>
      <c r="D270" s="17">
        <f>D271+D273</f>
        <v>0</v>
      </c>
      <c r="E270" s="17">
        <f>E271+E273</f>
        <v>0</v>
      </c>
    </row>
    <row r="271" spans="1:5" ht="16.5" hidden="1" x14ac:dyDescent="0.25">
      <c r="A271" s="9" t="s">
        <v>22</v>
      </c>
      <c r="B271" s="10" t="s">
        <v>37</v>
      </c>
      <c r="C271" s="19"/>
      <c r="D271" s="19"/>
      <c r="E271" s="19"/>
    </row>
    <row r="272" spans="1:5" ht="33" hidden="1" x14ac:dyDescent="0.25">
      <c r="A272" s="9"/>
      <c r="B272" s="10" t="s">
        <v>34</v>
      </c>
      <c r="C272" s="19"/>
      <c r="D272" s="19"/>
      <c r="E272" s="19"/>
    </row>
    <row r="273" spans="1:5" ht="16.5" hidden="1" x14ac:dyDescent="0.25">
      <c r="A273" s="9" t="s">
        <v>23</v>
      </c>
      <c r="B273" s="10" t="s">
        <v>16</v>
      </c>
      <c r="C273" s="19"/>
      <c r="D273" s="19"/>
      <c r="E273" s="19"/>
    </row>
    <row r="274" spans="1:5" ht="16.5" x14ac:dyDescent="0.25">
      <c r="A274" s="11">
        <v>1</v>
      </c>
      <c r="B274" s="12" t="s">
        <v>58</v>
      </c>
      <c r="C274" s="17">
        <f>D274+E274</f>
        <v>0</v>
      </c>
      <c r="D274" s="17">
        <f>D275+D277</f>
        <v>0</v>
      </c>
      <c r="E274" s="17">
        <f>E275+E277</f>
        <v>0</v>
      </c>
    </row>
    <row r="275" spans="1:5" ht="33" x14ac:dyDescent="0.25">
      <c r="A275" s="9" t="s">
        <v>7</v>
      </c>
      <c r="B275" s="10" t="s">
        <v>94</v>
      </c>
      <c r="C275" s="19">
        <f>D275+E275</f>
        <v>0</v>
      </c>
      <c r="D275" s="19"/>
      <c r="E275" s="17"/>
    </row>
    <row r="276" spans="1:5" ht="33" x14ac:dyDescent="0.25">
      <c r="A276" s="9"/>
      <c r="B276" s="10" t="s">
        <v>34</v>
      </c>
      <c r="C276" s="19">
        <f>D276+E276</f>
        <v>0</v>
      </c>
      <c r="D276" s="17"/>
      <c r="E276" s="17"/>
    </row>
    <row r="277" spans="1:5" ht="16.5" x14ac:dyDescent="0.25">
      <c r="A277" s="9" t="s">
        <v>9</v>
      </c>
      <c r="B277" s="10" t="s">
        <v>16</v>
      </c>
      <c r="C277" s="19">
        <f>D277+E277</f>
        <v>0</v>
      </c>
      <c r="D277" s="19"/>
      <c r="E277" s="19"/>
    </row>
    <row r="278" spans="1:5" ht="33" x14ac:dyDescent="0.25">
      <c r="A278" s="9"/>
      <c r="B278" s="10" t="s">
        <v>92</v>
      </c>
      <c r="C278" s="19"/>
      <c r="D278" s="19"/>
      <c r="E278" s="19"/>
    </row>
    <row r="279" spans="1:5" ht="16.5" x14ac:dyDescent="0.25">
      <c r="A279" s="11">
        <v>2</v>
      </c>
      <c r="B279" s="12" t="s">
        <v>61</v>
      </c>
      <c r="C279" s="17">
        <f>D279+E279</f>
        <v>0</v>
      </c>
      <c r="D279" s="17">
        <f>D280+D282</f>
        <v>0</v>
      </c>
      <c r="E279" s="17">
        <f>E280+E282</f>
        <v>0</v>
      </c>
    </row>
    <row r="280" spans="1:5" ht="16.5" x14ac:dyDescent="0.25">
      <c r="A280" s="9" t="s">
        <v>12</v>
      </c>
      <c r="B280" s="10" t="s">
        <v>37</v>
      </c>
      <c r="C280" s="19">
        <f>D280+E280</f>
        <v>0</v>
      </c>
      <c r="D280" s="17"/>
      <c r="E280" s="17"/>
    </row>
    <row r="281" spans="1:5" ht="33" x14ac:dyDescent="0.25">
      <c r="A281" s="9"/>
      <c r="B281" s="10" t="s">
        <v>34</v>
      </c>
      <c r="C281" s="19">
        <f>D281+E281</f>
        <v>0</v>
      </c>
      <c r="D281" s="17"/>
      <c r="E281" s="17"/>
    </row>
    <row r="282" spans="1:5" ht="16.5" x14ac:dyDescent="0.25">
      <c r="A282" s="13" t="s">
        <v>17</v>
      </c>
      <c r="B282" s="23" t="s">
        <v>16</v>
      </c>
      <c r="C282" s="24">
        <f>D282+E282</f>
        <v>0</v>
      </c>
      <c r="D282" s="25"/>
      <c r="E282" s="25"/>
    </row>
    <row r="283" spans="1:5" ht="16.5" x14ac:dyDescent="0.25">
      <c r="A283" s="48"/>
      <c r="B283" s="50" t="s">
        <v>98</v>
      </c>
      <c r="C283" s="49">
        <v>13</v>
      </c>
      <c r="D283" s="49">
        <v>13</v>
      </c>
      <c r="E283" s="49"/>
    </row>
    <row r="284" spans="1:5" ht="16.5" x14ac:dyDescent="0.25">
      <c r="A284" s="27"/>
      <c r="B284" s="28" t="s">
        <v>29</v>
      </c>
      <c r="C284" s="30" t="s">
        <v>95</v>
      </c>
      <c r="D284" s="30" t="s">
        <v>95</v>
      </c>
      <c r="E284" s="30"/>
    </row>
    <row r="285" spans="1:5" ht="16.5" x14ac:dyDescent="0.25">
      <c r="A285" s="13"/>
      <c r="B285" s="14" t="s">
        <v>30</v>
      </c>
      <c r="C285" s="32" t="s">
        <v>64</v>
      </c>
      <c r="D285" s="32" t="s">
        <v>64</v>
      </c>
      <c r="E285" s="43"/>
    </row>
    <row r="301" spans="1:5" ht="16.5" x14ac:dyDescent="0.25">
      <c r="A301" s="3" t="s">
        <v>89</v>
      </c>
      <c r="B301" s="2"/>
      <c r="C301" s="2"/>
      <c r="D301" s="2"/>
      <c r="E301" s="2"/>
    </row>
    <row r="302" spans="1:5" ht="16.5" x14ac:dyDescent="0.25">
      <c r="A302" s="120" t="s">
        <v>106</v>
      </c>
      <c r="B302" s="120"/>
      <c r="C302" s="120"/>
      <c r="D302" s="120"/>
      <c r="E302" s="120"/>
    </row>
    <row r="303" spans="1:5" ht="16.5" x14ac:dyDescent="0.25">
      <c r="A303" s="121" t="s">
        <v>107</v>
      </c>
      <c r="B303" s="121"/>
      <c r="C303" s="121"/>
      <c r="D303" s="121"/>
      <c r="E303" s="121"/>
    </row>
    <row r="304" spans="1:5" ht="16.5" x14ac:dyDescent="0.25">
      <c r="A304" s="2"/>
      <c r="B304" s="2"/>
      <c r="C304" s="2"/>
      <c r="D304" s="51" t="s">
        <v>90</v>
      </c>
    </row>
    <row r="305" spans="1:5" ht="16.5" x14ac:dyDescent="0.25">
      <c r="A305" s="122" t="s">
        <v>32</v>
      </c>
      <c r="B305" s="122" t="s">
        <v>0</v>
      </c>
      <c r="C305" s="132" t="s">
        <v>69</v>
      </c>
      <c r="D305" s="133"/>
      <c r="E305" s="134"/>
    </row>
    <row r="306" spans="1:5" ht="16.5" x14ac:dyDescent="0.25">
      <c r="A306" s="122"/>
      <c r="B306" s="122"/>
      <c r="C306" s="148" t="s">
        <v>108</v>
      </c>
      <c r="D306" s="149"/>
      <c r="E306" s="150"/>
    </row>
    <row r="307" spans="1:5" x14ac:dyDescent="0.25">
      <c r="A307" s="122"/>
      <c r="B307" s="122"/>
      <c r="C307" s="123" t="s">
        <v>42</v>
      </c>
      <c r="D307" s="135" t="s">
        <v>71</v>
      </c>
      <c r="E307" s="135"/>
    </row>
    <row r="308" spans="1:5" ht="16.5" x14ac:dyDescent="0.25">
      <c r="A308" s="33"/>
      <c r="B308" s="33"/>
      <c r="C308" s="125"/>
      <c r="D308" s="136"/>
      <c r="E308" s="136"/>
    </row>
    <row r="309" spans="1:5" ht="16.5" x14ac:dyDescent="0.25">
      <c r="A309" s="4" t="s">
        <v>2</v>
      </c>
      <c r="B309" s="4" t="s">
        <v>3</v>
      </c>
      <c r="C309" s="4">
        <v>1</v>
      </c>
      <c r="D309" s="4">
        <v>2</v>
      </c>
      <c r="E309" s="4">
        <v>3</v>
      </c>
    </row>
    <row r="310" spans="1:5" ht="33" x14ac:dyDescent="0.25">
      <c r="A310" s="5" t="s">
        <v>4</v>
      </c>
      <c r="B310" s="6" t="s">
        <v>5</v>
      </c>
      <c r="C310" s="17">
        <f>D310+E310</f>
        <v>0</v>
      </c>
      <c r="D310" s="18"/>
      <c r="E310" s="18"/>
    </row>
    <row r="311" spans="1:5" ht="17.25" x14ac:dyDescent="0.25">
      <c r="A311" s="7">
        <v>1</v>
      </c>
      <c r="B311" s="8" t="s">
        <v>6</v>
      </c>
      <c r="C311" s="19"/>
      <c r="D311" s="19"/>
      <c r="E311" s="19"/>
    </row>
    <row r="312" spans="1:5" ht="16.5" hidden="1" x14ac:dyDescent="0.25">
      <c r="A312" s="11" t="s">
        <v>7</v>
      </c>
      <c r="B312" s="12" t="s">
        <v>8</v>
      </c>
      <c r="C312" s="19"/>
      <c r="D312" s="19"/>
      <c r="E312" s="19"/>
    </row>
    <row r="313" spans="1:5" ht="16.5" hidden="1" x14ac:dyDescent="0.25">
      <c r="A313" s="9"/>
      <c r="B313" s="10" t="s">
        <v>43</v>
      </c>
      <c r="C313" s="19"/>
      <c r="D313" s="19"/>
      <c r="E313" s="19"/>
    </row>
    <row r="314" spans="1:5" ht="16.5" hidden="1" x14ac:dyDescent="0.25">
      <c r="A314" s="11" t="s">
        <v>9</v>
      </c>
      <c r="B314" s="12" t="s">
        <v>10</v>
      </c>
      <c r="C314" s="17"/>
      <c r="D314" s="19"/>
      <c r="E314" s="19"/>
    </row>
    <row r="315" spans="1:5" ht="16.5" hidden="1" x14ac:dyDescent="0.25">
      <c r="A315" s="9"/>
      <c r="B315" s="10" t="s">
        <v>44</v>
      </c>
      <c r="C315" s="19"/>
      <c r="D315" s="19"/>
      <c r="E315" s="19"/>
    </row>
    <row r="316" spans="1:5" ht="33" hidden="1" x14ac:dyDescent="0.25">
      <c r="A316" s="9"/>
      <c r="B316" s="10" t="s">
        <v>45</v>
      </c>
      <c r="C316" s="19"/>
      <c r="D316" s="19"/>
      <c r="E316" s="19"/>
    </row>
    <row r="317" spans="1:5" ht="16.5" hidden="1" x14ac:dyDescent="0.25">
      <c r="A317" s="11" t="s">
        <v>51</v>
      </c>
      <c r="B317" s="12" t="s">
        <v>52</v>
      </c>
      <c r="C317" s="17"/>
      <c r="D317" s="19"/>
      <c r="E317" s="19"/>
    </row>
    <row r="318" spans="1:5" ht="16.5" hidden="1" x14ac:dyDescent="0.25">
      <c r="A318" s="9"/>
      <c r="B318" s="10" t="s">
        <v>53</v>
      </c>
      <c r="C318" s="19"/>
      <c r="D318" s="19"/>
      <c r="E318" s="19"/>
    </row>
    <row r="319" spans="1:5" ht="16.5" x14ac:dyDescent="0.25">
      <c r="A319" s="11">
        <v>2</v>
      </c>
      <c r="B319" s="12" t="s">
        <v>11</v>
      </c>
      <c r="C319" s="17"/>
      <c r="D319" s="17"/>
      <c r="E319" s="17"/>
    </row>
    <row r="320" spans="1:5" ht="17.25" hidden="1" x14ac:dyDescent="0.25">
      <c r="A320" s="7" t="s">
        <v>12</v>
      </c>
      <c r="B320" s="8" t="s">
        <v>13</v>
      </c>
      <c r="C320" s="19"/>
      <c r="D320" s="19"/>
      <c r="E320" s="19"/>
    </row>
    <row r="321" spans="1:5" ht="16.5" hidden="1" x14ac:dyDescent="0.25">
      <c r="A321" s="9" t="s">
        <v>14</v>
      </c>
      <c r="B321" s="10" t="s">
        <v>37</v>
      </c>
      <c r="C321" s="19"/>
      <c r="D321" s="19"/>
      <c r="E321" s="19"/>
    </row>
    <row r="322" spans="1:5" ht="33" hidden="1" x14ac:dyDescent="0.25">
      <c r="A322" s="9"/>
      <c r="B322" s="10" t="s">
        <v>35</v>
      </c>
      <c r="C322" s="19"/>
      <c r="D322" s="19"/>
      <c r="E322" s="19"/>
    </row>
    <row r="323" spans="1:5" ht="16.5" hidden="1" x14ac:dyDescent="0.25">
      <c r="A323" s="9" t="s">
        <v>15</v>
      </c>
      <c r="B323" s="10" t="s">
        <v>16</v>
      </c>
      <c r="C323" s="19"/>
      <c r="D323" s="19"/>
      <c r="E323" s="19"/>
    </row>
    <row r="324" spans="1:5" ht="17.25" hidden="1" x14ac:dyDescent="0.25">
      <c r="A324" s="7" t="s">
        <v>17</v>
      </c>
      <c r="B324" s="8" t="s">
        <v>18</v>
      </c>
      <c r="C324" s="17"/>
      <c r="D324" s="19"/>
      <c r="E324" s="19"/>
    </row>
    <row r="325" spans="1:5" ht="16.5" hidden="1" x14ac:dyDescent="0.25">
      <c r="A325" s="9" t="s">
        <v>14</v>
      </c>
      <c r="B325" s="10" t="s">
        <v>19</v>
      </c>
      <c r="C325" s="19"/>
      <c r="D325" s="19"/>
      <c r="E325" s="19"/>
    </row>
    <row r="326" spans="1:5" ht="33" hidden="1" x14ac:dyDescent="0.25">
      <c r="A326" s="9"/>
      <c r="B326" s="10" t="s">
        <v>54</v>
      </c>
      <c r="C326" s="19"/>
      <c r="D326" s="19"/>
      <c r="E326" s="19"/>
    </row>
    <row r="327" spans="1:5" ht="16.5" hidden="1" x14ac:dyDescent="0.25">
      <c r="A327" s="9" t="s">
        <v>15</v>
      </c>
      <c r="B327" s="10" t="s">
        <v>20</v>
      </c>
      <c r="C327" s="19"/>
      <c r="D327" s="19"/>
      <c r="E327" s="19"/>
    </row>
    <row r="328" spans="1:5" ht="16.5" x14ac:dyDescent="0.25">
      <c r="A328" s="11">
        <v>3</v>
      </c>
      <c r="B328" s="12" t="s">
        <v>21</v>
      </c>
      <c r="C328" s="17"/>
      <c r="D328" s="19"/>
      <c r="E328" s="19"/>
    </row>
    <row r="329" spans="1:5" ht="17.25" hidden="1" x14ac:dyDescent="0.25">
      <c r="A329" s="7" t="s">
        <v>22</v>
      </c>
      <c r="B329" s="8" t="s">
        <v>8</v>
      </c>
      <c r="C329" s="19"/>
      <c r="D329" s="19"/>
      <c r="E329" s="19"/>
    </row>
    <row r="330" spans="1:5" ht="16.5" hidden="1" x14ac:dyDescent="0.25">
      <c r="A330" s="9"/>
      <c r="B330" s="10" t="s">
        <v>43</v>
      </c>
      <c r="C330" s="19"/>
      <c r="D330" s="19"/>
      <c r="E330" s="19"/>
    </row>
    <row r="331" spans="1:5" ht="17.25" hidden="1" x14ac:dyDescent="0.25">
      <c r="A331" s="7" t="s">
        <v>23</v>
      </c>
      <c r="B331" s="8" t="s">
        <v>10</v>
      </c>
      <c r="C331" s="17"/>
      <c r="D331" s="19"/>
      <c r="E331" s="19"/>
    </row>
    <row r="332" spans="1:5" ht="17.25" hidden="1" x14ac:dyDescent="0.25">
      <c r="A332" s="7"/>
      <c r="B332" s="10" t="s">
        <v>44</v>
      </c>
      <c r="C332" s="19"/>
      <c r="D332" s="19"/>
      <c r="E332" s="19"/>
    </row>
    <row r="333" spans="1:5" ht="33" hidden="1" x14ac:dyDescent="0.25">
      <c r="A333" s="7"/>
      <c r="B333" s="10" t="s">
        <v>45</v>
      </c>
      <c r="C333" s="19"/>
      <c r="D333" s="19"/>
      <c r="E333" s="19"/>
    </row>
    <row r="334" spans="1:5" ht="16.5" hidden="1" x14ac:dyDescent="0.25">
      <c r="A334" s="11" t="s">
        <v>56</v>
      </c>
      <c r="B334" s="12" t="s">
        <v>52</v>
      </c>
      <c r="C334" s="19"/>
      <c r="D334" s="19"/>
      <c r="E334" s="19"/>
    </row>
    <row r="335" spans="1:5" ht="16.5" hidden="1" x14ac:dyDescent="0.25">
      <c r="A335" s="9"/>
      <c r="B335" s="10" t="s">
        <v>53</v>
      </c>
      <c r="C335" s="19"/>
      <c r="D335" s="19"/>
      <c r="E335" s="19"/>
    </row>
    <row r="336" spans="1:5" ht="16.5" x14ac:dyDescent="0.25">
      <c r="A336" s="11" t="s">
        <v>24</v>
      </c>
      <c r="B336" s="12" t="s">
        <v>33</v>
      </c>
      <c r="C336" s="17">
        <f>D336+E336</f>
        <v>0</v>
      </c>
      <c r="D336" s="17">
        <f>D337+D341+D345+D349+D354</f>
        <v>0</v>
      </c>
      <c r="E336" s="17">
        <f>E337+E341+E345+E349+E354</f>
        <v>0</v>
      </c>
    </row>
    <row r="337" spans="1:5" ht="16.5" x14ac:dyDescent="0.25">
      <c r="A337" s="11">
        <v>1</v>
      </c>
      <c r="B337" s="12" t="s">
        <v>18</v>
      </c>
      <c r="C337" s="17"/>
      <c r="D337" s="17"/>
      <c r="E337" s="17"/>
    </row>
    <row r="338" spans="1:5" ht="16.5" hidden="1" x14ac:dyDescent="0.25">
      <c r="A338" s="9" t="s">
        <v>7</v>
      </c>
      <c r="B338" s="10" t="s">
        <v>19</v>
      </c>
      <c r="C338" s="19"/>
      <c r="D338" s="19"/>
      <c r="E338" s="19"/>
    </row>
    <row r="339" spans="1:5" ht="33" hidden="1" x14ac:dyDescent="0.25">
      <c r="A339" s="9"/>
      <c r="B339" s="10" t="s">
        <v>34</v>
      </c>
      <c r="C339" s="19"/>
      <c r="D339" s="19"/>
      <c r="E339" s="19"/>
    </row>
    <row r="340" spans="1:5" ht="16.5" hidden="1" x14ac:dyDescent="0.25">
      <c r="A340" s="9" t="s">
        <v>9</v>
      </c>
      <c r="B340" s="10" t="s">
        <v>20</v>
      </c>
      <c r="C340" s="19"/>
      <c r="D340" s="19"/>
      <c r="E340" s="19"/>
    </row>
    <row r="341" spans="1:5" ht="33" x14ac:dyDescent="0.25">
      <c r="A341" s="11">
        <v>2</v>
      </c>
      <c r="B341" s="12" t="s">
        <v>25</v>
      </c>
      <c r="C341" s="19"/>
      <c r="D341" s="19"/>
      <c r="E341" s="19"/>
    </row>
    <row r="342" spans="1:5" ht="33" hidden="1" x14ac:dyDescent="0.25">
      <c r="A342" s="9" t="s">
        <v>12</v>
      </c>
      <c r="B342" s="10" t="s">
        <v>26</v>
      </c>
      <c r="C342" s="19"/>
      <c r="D342" s="19"/>
      <c r="E342" s="19"/>
    </row>
    <row r="343" spans="1:5" ht="33" hidden="1" x14ac:dyDescent="0.25">
      <c r="A343" s="9" t="s">
        <v>17</v>
      </c>
      <c r="B343" s="10" t="s">
        <v>27</v>
      </c>
      <c r="C343" s="19"/>
      <c r="D343" s="19"/>
      <c r="E343" s="19"/>
    </row>
    <row r="344" spans="1:5" ht="16.5" hidden="1" x14ac:dyDescent="0.25">
      <c r="A344" s="9" t="s">
        <v>28</v>
      </c>
      <c r="B344" s="10" t="s">
        <v>16</v>
      </c>
      <c r="C344" s="19"/>
      <c r="D344" s="19"/>
      <c r="E344" s="19"/>
    </row>
    <row r="345" spans="1:5" ht="16.5" x14ac:dyDescent="0.25">
      <c r="A345" s="11">
        <v>3</v>
      </c>
      <c r="B345" s="12" t="s">
        <v>57</v>
      </c>
      <c r="C345" s="19"/>
      <c r="D345" s="17">
        <f>D346+D348</f>
        <v>0</v>
      </c>
      <c r="E345" s="17">
        <f>E346+E348</f>
        <v>0</v>
      </c>
    </row>
    <row r="346" spans="1:5" ht="16.5" hidden="1" x14ac:dyDescent="0.25">
      <c r="A346" s="9" t="s">
        <v>22</v>
      </c>
      <c r="B346" s="10" t="s">
        <v>37</v>
      </c>
      <c r="C346" s="19"/>
      <c r="D346" s="19"/>
      <c r="E346" s="19"/>
    </row>
    <row r="347" spans="1:5" ht="33" hidden="1" x14ac:dyDescent="0.25">
      <c r="A347" s="9"/>
      <c r="B347" s="10" t="s">
        <v>34</v>
      </c>
      <c r="C347" s="19"/>
      <c r="D347" s="19"/>
      <c r="E347" s="19"/>
    </row>
    <row r="348" spans="1:5" ht="16.5" hidden="1" x14ac:dyDescent="0.25">
      <c r="A348" s="9" t="s">
        <v>23</v>
      </c>
      <c r="B348" s="10" t="s">
        <v>16</v>
      </c>
      <c r="C348" s="19"/>
      <c r="D348" s="19"/>
      <c r="E348" s="19"/>
    </row>
    <row r="349" spans="1:5" ht="16.5" x14ac:dyDescent="0.25">
      <c r="A349" s="11">
        <v>4</v>
      </c>
      <c r="B349" s="12" t="s">
        <v>58</v>
      </c>
      <c r="C349" s="17">
        <f>D349+E349</f>
        <v>0</v>
      </c>
      <c r="D349" s="17">
        <f>D350+D352</f>
        <v>0</v>
      </c>
      <c r="E349" s="17">
        <f>E350+E352</f>
        <v>0</v>
      </c>
    </row>
    <row r="350" spans="1:5" ht="33" x14ac:dyDescent="0.25">
      <c r="A350" s="9">
        <v>4.0999999999999996</v>
      </c>
      <c r="B350" s="10" t="s">
        <v>68</v>
      </c>
      <c r="C350" s="19">
        <f>D350+E350</f>
        <v>0</v>
      </c>
      <c r="D350" s="19"/>
      <c r="E350" s="17"/>
    </row>
    <row r="351" spans="1:5" ht="33" x14ac:dyDescent="0.25">
      <c r="A351" s="9"/>
      <c r="B351" s="10" t="s">
        <v>34</v>
      </c>
      <c r="C351" s="19">
        <f>D351+E351</f>
        <v>0</v>
      </c>
      <c r="D351" s="17"/>
      <c r="E351" s="17"/>
    </row>
    <row r="352" spans="1:5" ht="16.5" x14ac:dyDescent="0.25">
      <c r="A352" s="9">
        <v>4.2</v>
      </c>
      <c r="B352" s="10" t="s">
        <v>16</v>
      </c>
      <c r="C352" s="19">
        <f>D352+E352</f>
        <v>0</v>
      </c>
      <c r="D352" s="19"/>
      <c r="E352" s="19"/>
    </row>
    <row r="353" spans="1:5" ht="33" x14ac:dyDescent="0.25">
      <c r="A353" s="9"/>
      <c r="B353" s="10" t="s">
        <v>92</v>
      </c>
      <c r="C353" s="19"/>
      <c r="D353" s="19"/>
      <c r="E353" s="19"/>
    </row>
    <row r="354" spans="1:5" ht="16.5" x14ac:dyDescent="0.25">
      <c r="A354" s="11">
        <v>5</v>
      </c>
      <c r="B354" s="12" t="s">
        <v>61</v>
      </c>
      <c r="C354" s="17">
        <f>D354+E354</f>
        <v>0</v>
      </c>
      <c r="D354" s="17">
        <f>D355+D357</f>
        <v>0</v>
      </c>
      <c r="E354" s="17">
        <f>E355+E357</f>
        <v>0</v>
      </c>
    </row>
    <row r="355" spans="1:5" ht="16.5" hidden="1" x14ac:dyDescent="0.25">
      <c r="A355" s="9" t="s">
        <v>12</v>
      </c>
      <c r="B355" s="10" t="s">
        <v>37</v>
      </c>
      <c r="C355" s="19">
        <f>D355+E355</f>
        <v>0</v>
      </c>
      <c r="D355" s="17"/>
      <c r="E355" s="17"/>
    </row>
    <row r="356" spans="1:5" ht="33" hidden="1" x14ac:dyDescent="0.25">
      <c r="A356" s="9"/>
      <c r="B356" s="10" t="s">
        <v>34</v>
      </c>
      <c r="C356" s="19">
        <f>D356+E356</f>
        <v>0</v>
      </c>
      <c r="D356" s="17"/>
      <c r="E356" s="17"/>
    </row>
    <row r="357" spans="1:5" ht="16.5" hidden="1" x14ac:dyDescent="0.25">
      <c r="A357" s="13" t="s">
        <v>17</v>
      </c>
      <c r="B357" s="23" t="s">
        <v>16</v>
      </c>
      <c r="C357" s="24">
        <f>D357+E357</f>
        <v>0</v>
      </c>
      <c r="D357" s="25"/>
      <c r="E357" s="25"/>
    </row>
    <row r="358" spans="1:5" ht="16.5" x14ac:dyDescent="0.25">
      <c r="A358" s="48"/>
      <c r="B358" s="50" t="s">
        <v>98</v>
      </c>
      <c r="C358" s="49">
        <v>12</v>
      </c>
      <c r="D358" s="49">
        <v>12</v>
      </c>
      <c r="E358" s="49"/>
    </row>
    <row r="359" spans="1:5" ht="16.5" x14ac:dyDescent="0.25">
      <c r="A359" s="27"/>
      <c r="B359" s="28" t="s">
        <v>29</v>
      </c>
      <c r="C359" s="30" t="s">
        <v>77</v>
      </c>
      <c r="D359" s="30" t="s">
        <v>95</v>
      </c>
      <c r="E359" s="30"/>
    </row>
    <row r="360" spans="1:5" ht="16.5" x14ac:dyDescent="0.25">
      <c r="A360" s="13"/>
      <c r="B360" s="14" t="s">
        <v>30</v>
      </c>
      <c r="C360" s="32" t="s">
        <v>64</v>
      </c>
      <c r="D360" s="32" t="s">
        <v>64</v>
      </c>
      <c r="E360" s="43"/>
    </row>
  </sheetData>
  <mergeCells count="45">
    <mergeCell ref="A3:E3"/>
    <mergeCell ref="A4:E4"/>
    <mergeCell ref="A6:A8"/>
    <mergeCell ref="B6:B8"/>
    <mergeCell ref="C6:E6"/>
    <mergeCell ref="C7:E7"/>
    <mergeCell ref="C8:C9"/>
    <mergeCell ref="D8:D9"/>
    <mergeCell ref="E8:E9"/>
    <mergeCell ref="A77:E77"/>
    <mergeCell ref="A78:E78"/>
    <mergeCell ref="A80:A82"/>
    <mergeCell ref="B80:B82"/>
    <mergeCell ref="C80:E80"/>
    <mergeCell ref="C81:E81"/>
    <mergeCell ref="C82:C83"/>
    <mergeCell ref="D82:D83"/>
    <mergeCell ref="E82:E83"/>
    <mergeCell ref="A152:E152"/>
    <mergeCell ref="A153:E153"/>
    <mergeCell ref="A155:A157"/>
    <mergeCell ref="B155:B157"/>
    <mergeCell ref="C155:E155"/>
    <mergeCell ref="C156:E156"/>
    <mergeCell ref="C157:C158"/>
    <mergeCell ref="D157:D158"/>
    <mergeCell ref="E157:E158"/>
    <mergeCell ref="A227:E227"/>
    <mergeCell ref="A228:E228"/>
    <mergeCell ref="A230:A232"/>
    <mergeCell ref="B230:B232"/>
    <mergeCell ref="C230:E230"/>
    <mergeCell ref="C231:E231"/>
    <mergeCell ref="C232:C233"/>
    <mergeCell ref="D232:D233"/>
    <mergeCell ref="E232:E233"/>
    <mergeCell ref="A302:E302"/>
    <mergeCell ref="A303:E303"/>
    <mergeCell ref="A305:A307"/>
    <mergeCell ref="B305:B307"/>
    <mergeCell ref="C305:E305"/>
    <mergeCell ref="C306:E306"/>
    <mergeCell ref="C307:C308"/>
    <mergeCell ref="D307:D308"/>
    <mergeCell ref="E307:E308"/>
  </mergeCells>
  <pageMargins left="0.25" right="0.25"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87"/>
  <sheetViews>
    <sheetView tabSelected="1" zoomScaleNormal="100" zoomScaleSheetLayoutView="100" workbookViewId="0">
      <selection activeCell="K9" sqref="K9"/>
    </sheetView>
  </sheetViews>
  <sheetFormatPr defaultColWidth="8.375" defaultRowHeight="16.5" x14ac:dyDescent="0.25"/>
  <cols>
    <col min="1" max="1" width="6.25" style="118" customWidth="1"/>
    <col min="2" max="2" width="44.75" style="88" customWidth="1"/>
    <col min="3" max="3" width="16.75" style="88" bestFit="1" customWidth="1"/>
    <col min="4" max="4" width="16" style="88" bestFit="1" customWidth="1"/>
    <col min="5" max="5" width="17.625" style="119" customWidth="1"/>
    <col min="6" max="16384" width="8.375" style="88"/>
  </cols>
  <sheetData>
    <row r="2" spans="1:5" x14ac:dyDescent="0.25">
      <c r="A2" s="153" t="s">
        <v>129</v>
      </c>
      <c r="B2" s="153"/>
      <c r="C2" s="153"/>
      <c r="D2" s="153"/>
      <c r="E2" s="153"/>
    </row>
    <row r="3" spans="1:5" ht="73.5" customHeight="1" x14ac:dyDescent="0.25">
      <c r="A3" s="154" t="s">
        <v>145</v>
      </c>
      <c r="B3" s="153"/>
      <c r="C3" s="153"/>
      <c r="D3" s="153"/>
      <c r="E3" s="153"/>
    </row>
    <row r="4" spans="1:5" x14ac:dyDescent="0.25">
      <c r="A4" s="153" t="s">
        <v>143</v>
      </c>
      <c r="B4" s="153"/>
      <c r="C4" s="153"/>
      <c r="D4" s="153"/>
      <c r="E4" s="153"/>
    </row>
    <row r="5" spans="1:5" x14ac:dyDescent="0.25">
      <c r="A5" s="153" t="s">
        <v>144</v>
      </c>
      <c r="B5" s="153"/>
      <c r="C5" s="153"/>
      <c r="D5" s="153"/>
      <c r="E5" s="153"/>
    </row>
    <row r="6" spans="1:5" x14ac:dyDescent="0.25">
      <c r="A6" s="153" t="s">
        <v>139</v>
      </c>
      <c r="B6" s="153"/>
      <c r="C6" s="153"/>
      <c r="D6" s="153"/>
      <c r="E6" s="153"/>
    </row>
    <row r="7" spans="1:5" x14ac:dyDescent="0.25">
      <c r="A7" s="153" t="s">
        <v>120</v>
      </c>
      <c r="B7" s="153"/>
      <c r="C7" s="153"/>
      <c r="D7" s="153"/>
      <c r="E7" s="153"/>
    </row>
    <row r="8" spans="1:5" ht="22.5" customHeight="1" x14ac:dyDescent="0.25">
      <c r="A8" s="151" t="s">
        <v>230</v>
      </c>
      <c r="B8" s="151"/>
      <c r="C8" s="151"/>
      <c r="D8" s="151"/>
      <c r="E8" s="151"/>
    </row>
    <row r="9" spans="1:5" ht="29.25" customHeight="1" x14ac:dyDescent="0.25">
      <c r="A9" s="89"/>
      <c r="B9" s="152"/>
      <c r="C9" s="152"/>
      <c r="E9" s="90" t="s">
        <v>140</v>
      </c>
    </row>
    <row r="10" spans="1:5" ht="49.5" customHeight="1" x14ac:dyDescent="0.25">
      <c r="A10" s="91" t="s">
        <v>119</v>
      </c>
      <c r="B10" s="91" t="s">
        <v>130</v>
      </c>
      <c r="C10" s="91" t="s">
        <v>131</v>
      </c>
      <c r="D10" s="92" t="s">
        <v>132</v>
      </c>
      <c r="E10" s="93" t="s">
        <v>133</v>
      </c>
    </row>
    <row r="11" spans="1:5" ht="25.5" customHeight="1" x14ac:dyDescent="0.25">
      <c r="A11" s="91" t="s">
        <v>4</v>
      </c>
      <c r="B11" s="94" t="s">
        <v>146</v>
      </c>
      <c r="C11" s="95">
        <f>+D11+E11</f>
        <v>4406109498</v>
      </c>
      <c r="D11" s="95">
        <f>+D12</f>
        <v>4406109498</v>
      </c>
      <c r="E11" s="95"/>
    </row>
    <row r="12" spans="1:5" s="99" customFormat="1" ht="23.25" customHeight="1" x14ac:dyDescent="0.25">
      <c r="A12" s="96">
        <v>1</v>
      </c>
      <c r="B12" s="97" t="s">
        <v>57</v>
      </c>
      <c r="C12" s="95">
        <f>+D12+E12</f>
        <v>4406109498</v>
      </c>
      <c r="D12" s="98">
        <v>4406109498</v>
      </c>
      <c r="E12" s="98"/>
    </row>
    <row r="13" spans="1:5" s="99" customFormat="1" ht="24" customHeight="1" x14ac:dyDescent="0.25">
      <c r="A13" s="96">
        <v>2</v>
      </c>
      <c r="B13" s="97" t="s">
        <v>18</v>
      </c>
      <c r="C13" s="95"/>
      <c r="D13" s="98"/>
      <c r="E13" s="98"/>
    </row>
    <row r="14" spans="1:5" ht="24.75" customHeight="1" x14ac:dyDescent="0.25">
      <c r="A14" s="91" t="s">
        <v>24</v>
      </c>
      <c r="B14" s="100" t="s">
        <v>134</v>
      </c>
      <c r="C14" s="95">
        <f t="shared" ref="C14:C20" si="0">+D14+E14</f>
        <v>4406109498</v>
      </c>
      <c r="D14" s="95">
        <f>+D15+D81</f>
        <v>4406109498</v>
      </c>
      <c r="E14" s="101"/>
    </row>
    <row r="15" spans="1:5" ht="24.75" customHeight="1" x14ac:dyDescent="0.25">
      <c r="A15" s="91" t="s">
        <v>2</v>
      </c>
      <c r="B15" s="100" t="s">
        <v>220</v>
      </c>
      <c r="C15" s="95">
        <f>+D15</f>
        <v>3942109498</v>
      </c>
      <c r="D15" s="95">
        <f>+D16+D40+D80</f>
        <v>3942109498</v>
      </c>
      <c r="E15" s="101"/>
    </row>
    <row r="16" spans="1:5" s="102" customFormat="1" ht="24" customHeight="1" x14ac:dyDescent="0.25">
      <c r="A16" s="91">
        <v>1</v>
      </c>
      <c r="B16" s="94" t="s">
        <v>147</v>
      </c>
      <c r="C16" s="95">
        <f t="shared" si="0"/>
        <v>1569709498</v>
      </c>
      <c r="D16" s="95">
        <f>+D17+D19+D23+D25+D29+D31+D33+D37+D39+D38</f>
        <v>1569709498</v>
      </c>
      <c r="E16" s="95"/>
    </row>
    <row r="17" spans="1:5" s="102" customFormat="1" ht="28.5" customHeight="1" x14ac:dyDescent="0.25">
      <c r="A17" s="91" t="s">
        <v>7</v>
      </c>
      <c r="B17" s="94" t="s">
        <v>148</v>
      </c>
      <c r="C17" s="95">
        <f t="shared" si="0"/>
        <v>441979200</v>
      </c>
      <c r="D17" s="95">
        <f>+D18</f>
        <v>441979200</v>
      </c>
      <c r="E17" s="95"/>
    </row>
    <row r="18" spans="1:5" s="102" customFormat="1" ht="45.75" customHeight="1" x14ac:dyDescent="0.25">
      <c r="A18" s="91"/>
      <c r="B18" s="97" t="s">
        <v>149</v>
      </c>
      <c r="C18" s="95">
        <f t="shared" si="0"/>
        <v>441979200</v>
      </c>
      <c r="D18" s="98">
        <f>15.74*2340000*12</f>
        <v>441979200</v>
      </c>
      <c r="E18" s="101"/>
    </row>
    <row r="19" spans="1:5" s="106" customFormat="1" ht="27" customHeight="1" x14ac:dyDescent="0.25">
      <c r="A19" s="103" t="s">
        <v>9</v>
      </c>
      <c r="B19" s="104" t="s">
        <v>135</v>
      </c>
      <c r="C19" s="95">
        <f t="shared" si="0"/>
        <v>110426727</v>
      </c>
      <c r="D19" s="105">
        <f>+D20+D21+D22</f>
        <v>110426727</v>
      </c>
      <c r="E19" s="101"/>
    </row>
    <row r="20" spans="1:5" s="107" customFormat="1" ht="45.75" customHeight="1" x14ac:dyDescent="0.25">
      <c r="A20" s="91"/>
      <c r="B20" s="97" t="s">
        <v>219</v>
      </c>
      <c r="C20" s="95">
        <f t="shared" si="0"/>
        <v>11232000</v>
      </c>
      <c r="D20" s="98">
        <f>0.4*2340000*12</f>
        <v>11232000</v>
      </c>
      <c r="E20" s="101"/>
    </row>
    <row r="21" spans="1:5" s="107" customFormat="1" ht="48.75" customHeight="1" x14ac:dyDescent="0.25">
      <c r="A21" s="91"/>
      <c r="B21" s="97" t="s">
        <v>150</v>
      </c>
      <c r="C21" s="95">
        <f t="shared" ref="C21:C78" si="1">+D21+E21</f>
        <v>11232000</v>
      </c>
      <c r="D21" s="98">
        <f>2*0.2*2340000*12</f>
        <v>11232000</v>
      </c>
      <c r="E21" s="101"/>
    </row>
    <row r="22" spans="1:5" s="107" customFormat="1" ht="31.5" customHeight="1" x14ac:dyDescent="0.25">
      <c r="A22" s="91"/>
      <c r="B22" s="97" t="s">
        <v>151</v>
      </c>
      <c r="C22" s="95">
        <f t="shared" si="1"/>
        <v>87962727</v>
      </c>
      <c r="D22" s="98">
        <v>87962727</v>
      </c>
      <c r="E22" s="101"/>
    </row>
    <row r="23" spans="1:5" s="107" customFormat="1" ht="29.25" customHeight="1" x14ac:dyDescent="0.25">
      <c r="A23" s="91" t="s">
        <v>51</v>
      </c>
      <c r="B23" s="94" t="s">
        <v>152</v>
      </c>
      <c r="C23" s="95">
        <f t="shared" si="1"/>
        <v>40383919</v>
      </c>
      <c r="D23" s="95">
        <f>+D24</f>
        <v>40383919</v>
      </c>
      <c r="E23" s="101"/>
    </row>
    <row r="24" spans="1:5" s="107" customFormat="1" ht="29.25" customHeight="1" x14ac:dyDescent="0.25">
      <c r="A24" s="91"/>
      <c r="B24" s="97" t="s">
        <v>153</v>
      </c>
      <c r="C24" s="95">
        <f t="shared" si="1"/>
        <v>40383919</v>
      </c>
      <c r="D24" s="98">
        <f>21111055+9288864+9984000</f>
        <v>40383919</v>
      </c>
      <c r="E24" s="101"/>
    </row>
    <row r="25" spans="1:5" ht="28.5" customHeight="1" x14ac:dyDescent="0.25">
      <c r="A25" s="91" t="s">
        <v>154</v>
      </c>
      <c r="B25" s="94" t="s">
        <v>136</v>
      </c>
      <c r="C25" s="95">
        <f t="shared" si="1"/>
        <v>99855288</v>
      </c>
      <c r="D25" s="95">
        <f>+D26+D27+D28</f>
        <v>99855288</v>
      </c>
      <c r="E25" s="101"/>
    </row>
    <row r="26" spans="1:5" ht="32.25" customHeight="1" x14ac:dyDescent="0.25">
      <c r="A26" s="91"/>
      <c r="B26" s="97" t="s">
        <v>163</v>
      </c>
      <c r="C26" s="95">
        <f t="shared" si="1"/>
        <v>81277560</v>
      </c>
      <c r="D26" s="98">
        <f>+(D18+D20+D21)*17.5%</f>
        <v>81277560</v>
      </c>
      <c r="E26" s="101"/>
    </row>
    <row r="27" spans="1:5" ht="32.25" customHeight="1" x14ac:dyDescent="0.25">
      <c r="A27" s="91"/>
      <c r="B27" s="97" t="s">
        <v>164</v>
      </c>
      <c r="C27" s="95">
        <f t="shared" si="1"/>
        <v>13933296</v>
      </c>
      <c r="D27" s="98">
        <f>+(D18+D20+D21)*3%</f>
        <v>13933296</v>
      </c>
      <c r="E27" s="101"/>
    </row>
    <row r="28" spans="1:5" ht="26.25" customHeight="1" x14ac:dyDescent="0.25">
      <c r="A28" s="91"/>
      <c r="B28" s="97" t="s">
        <v>165</v>
      </c>
      <c r="C28" s="95">
        <f t="shared" si="1"/>
        <v>4644432</v>
      </c>
      <c r="D28" s="98">
        <f>+(D18+D20+D21)*1%</f>
        <v>4644432</v>
      </c>
      <c r="E28" s="101"/>
    </row>
    <row r="29" spans="1:5" ht="27.75" customHeight="1" x14ac:dyDescent="0.25">
      <c r="A29" s="91" t="s">
        <v>155</v>
      </c>
      <c r="B29" s="94" t="s">
        <v>156</v>
      </c>
      <c r="C29" s="95">
        <f t="shared" si="1"/>
        <v>51100000</v>
      </c>
      <c r="D29" s="95">
        <f>+D30</f>
        <v>51100000</v>
      </c>
      <c r="E29" s="101"/>
    </row>
    <row r="30" spans="1:5" ht="45.75" customHeight="1" x14ac:dyDescent="0.25">
      <c r="A30" s="91"/>
      <c r="B30" s="97" t="s">
        <v>157</v>
      </c>
      <c r="C30" s="95">
        <f t="shared" si="1"/>
        <v>51100000</v>
      </c>
      <c r="D30" s="98">
        <f>4*365*35000</f>
        <v>51100000</v>
      </c>
      <c r="E30" s="101"/>
    </row>
    <row r="31" spans="1:5" ht="24" customHeight="1" x14ac:dyDescent="0.25">
      <c r="A31" s="91" t="s">
        <v>158</v>
      </c>
      <c r="B31" s="94" t="s">
        <v>159</v>
      </c>
      <c r="C31" s="95">
        <f t="shared" si="1"/>
        <v>499200000</v>
      </c>
      <c r="D31" s="95">
        <f>+D32</f>
        <v>499200000</v>
      </c>
      <c r="E31" s="101"/>
    </row>
    <row r="32" spans="1:5" ht="57" customHeight="1" x14ac:dyDescent="0.25">
      <c r="A32" s="91"/>
      <c r="B32" s="97" t="s">
        <v>160</v>
      </c>
      <c r="C32" s="95">
        <f t="shared" si="1"/>
        <v>499200000</v>
      </c>
      <c r="D32" s="98">
        <f>8*12*5200000</f>
        <v>499200000</v>
      </c>
      <c r="E32" s="101"/>
    </row>
    <row r="33" spans="1:5" ht="38.25" customHeight="1" x14ac:dyDescent="0.25">
      <c r="A33" s="91" t="s">
        <v>162</v>
      </c>
      <c r="B33" s="94" t="s">
        <v>161</v>
      </c>
      <c r="C33" s="95">
        <f t="shared" si="1"/>
        <v>107328000</v>
      </c>
      <c r="D33" s="95">
        <f>+D34+D35+D36</f>
        <v>107328000</v>
      </c>
      <c r="E33" s="101"/>
    </row>
    <row r="34" spans="1:5" s="99" customFormat="1" ht="24.75" customHeight="1" x14ac:dyDescent="0.25">
      <c r="A34" s="91"/>
      <c r="B34" s="97" t="s">
        <v>163</v>
      </c>
      <c r="C34" s="95">
        <f t="shared" si="1"/>
        <v>87360000</v>
      </c>
      <c r="D34" s="98">
        <f>+D32*17.5%</f>
        <v>87360000</v>
      </c>
      <c r="E34" s="108"/>
    </row>
    <row r="35" spans="1:5" s="99" customFormat="1" ht="23.25" customHeight="1" x14ac:dyDescent="0.25">
      <c r="A35" s="91"/>
      <c r="B35" s="97" t="s">
        <v>164</v>
      </c>
      <c r="C35" s="95">
        <f t="shared" si="1"/>
        <v>14976000</v>
      </c>
      <c r="D35" s="98">
        <f>+D32*3%</f>
        <v>14976000</v>
      </c>
      <c r="E35" s="108"/>
    </row>
    <row r="36" spans="1:5" s="107" customFormat="1" ht="26.25" customHeight="1" x14ac:dyDescent="0.25">
      <c r="A36" s="91"/>
      <c r="B36" s="97" t="s">
        <v>165</v>
      </c>
      <c r="C36" s="95">
        <f t="shared" si="1"/>
        <v>4992000</v>
      </c>
      <c r="D36" s="98">
        <f>+D32*1%</f>
        <v>4992000</v>
      </c>
      <c r="E36" s="101"/>
    </row>
    <row r="37" spans="1:5" s="102" customFormat="1" ht="45.75" customHeight="1" x14ac:dyDescent="0.25">
      <c r="A37" s="91" t="s">
        <v>166</v>
      </c>
      <c r="B37" s="94" t="s">
        <v>167</v>
      </c>
      <c r="C37" s="95">
        <f t="shared" si="1"/>
        <v>94545455</v>
      </c>
      <c r="D37" s="95">
        <v>94545455</v>
      </c>
      <c r="E37" s="101"/>
    </row>
    <row r="38" spans="1:5" s="102" customFormat="1" ht="43.5" customHeight="1" x14ac:dyDescent="0.25">
      <c r="A38" s="91" t="s">
        <v>168</v>
      </c>
      <c r="B38" s="94" t="s">
        <v>172</v>
      </c>
      <c r="C38" s="95">
        <f t="shared" si="1"/>
        <v>22690909</v>
      </c>
      <c r="D38" s="95">
        <v>22690909</v>
      </c>
      <c r="E38" s="101"/>
    </row>
    <row r="39" spans="1:5" ht="48.75" customHeight="1" x14ac:dyDescent="0.25">
      <c r="A39" s="91" t="s">
        <v>171</v>
      </c>
      <c r="B39" s="94" t="s">
        <v>169</v>
      </c>
      <c r="C39" s="95">
        <f t="shared" si="1"/>
        <v>102200000</v>
      </c>
      <c r="D39" s="95">
        <f>8*35000*365</f>
        <v>102200000</v>
      </c>
      <c r="E39" s="101"/>
    </row>
    <row r="40" spans="1:5" ht="33.75" customHeight="1" x14ac:dyDescent="0.25">
      <c r="A40" s="91">
        <v>2</v>
      </c>
      <c r="B40" s="94" t="s">
        <v>170</v>
      </c>
      <c r="C40" s="95">
        <f t="shared" si="1"/>
        <v>2014304500</v>
      </c>
      <c r="D40" s="95">
        <f>+D41+D45+D52+D57+D61+D65+D71+D75+D77</f>
        <v>2014304500</v>
      </c>
      <c r="E40" s="101"/>
    </row>
    <row r="41" spans="1:5" ht="30.75" customHeight="1" x14ac:dyDescent="0.25">
      <c r="A41" s="91" t="s">
        <v>12</v>
      </c>
      <c r="B41" s="94" t="s">
        <v>173</v>
      </c>
      <c r="C41" s="95">
        <f t="shared" si="1"/>
        <v>127200000</v>
      </c>
      <c r="D41" s="95">
        <f>+D42+D43+D44</f>
        <v>127200000</v>
      </c>
      <c r="E41" s="101"/>
    </row>
    <row r="42" spans="1:5" s="107" customFormat="1" ht="48" customHeight="1" x14ac:dyDescent="0.25">
      <c r="A42" s="91"/>
      <c r="B42" s="109" t="s">
        <v>179</v>
      </c>
      <c r="C42" s="95">
        <f t="shared" si="1"/>
        <v>72000000</v>
      </c>
      <c r="D42" s="98">
        <f>3000000*12*2</f>
        <v>72000000</v>
      </c>
      <c r="E42" s="101"/>
    </row>
    <row r="43" spans="1:5" s="107" customFormat="1" ht="48" customHeight="1" x14ac:dyDescent="0.25">
      <c r="A43" s="91"/>
      <c r="B43" s="109" t="s">
        <v>180</v>
      </c>
      <c r="C43" s="95">
        <f t="shared" si="1"/>
        <v>36000000</v>
      </c>
      <c r="D43" s="98">
        <f>1500000*12*2</f>
        <v>36000000</v>
      </c>
      <c r="E43" s="101"/>
    </row>
    <row r="44" spans="1:5" s="102" customFormat="1" ht="63" customHeight="1" x14ac:dyDescent="0.25">
      <c r="A44" s="96"/>
      <c r="B44" s="109" t="s">
        <v>181</v>
      </c>
      <c r="C44" s="95">
        <f t="shared" si="1"/>
        <v>19200000</v>
      </c>
      <c r="D44" s="98">
        <f>800000*12*2</f>
        <v>19200000</v>
      </c>
      <c r="E44" s="101"/>
    </row>
    <row r="45" spans="1:5" s="102" customFormat="1" ht="24.75" customHeight="1" x14ac:dyDescent="0.25">
      <c r="A45" s="91" t="s">
        <v>17</v>
      </c>
      <c r="B45" s="94" t="s">
        <v>174</v>
      </c>
      <c r="C45" s="95">
        <f t="shared" si="1"/>
        <v>222000000</v>
      </c>
      <c r="D45" s="95">
        <f>+D46+D50+D51</f>
        <v>222000000</v>
      </c>
      <c r="E45" s="101"/>
    </row>
    <row r="46" spans="1:5" s="102" customFormat="1" ht="45.75" customHeight="1" x14ac:dyDescent="0.25">
      <c r="A46" s="96"/>
      <c r="B46" s="97" t="s">
        <v>178</v>
      </c>
      <c r="C46" s="95">
        <f t="shared" si="1"/>
        <v>66000000</v>
      </c>
      <c r="D46" s="98">
        <f>+D47+D48+D49</f>
        <v>66000000</v>
      </c>
      <c r="E46" s="101"/>
    </row>
    <row r="47" spans="1:5" s="102" customFormat="1" ht="30" customHeight="1" x14ac:dyDescent="0.25">
      <c r="A47" s="96"/>
      <c r="B47" s="110" t="s">
        <v>175</v>
      </c>
      <c r="C47" s="105">
        <f t="shared" si="1"/>
        <v>56000000</v>
      </c>
      <c r="D47" s="111">
        <v>56000000</v>
      </c>
      <c r="E47" s="101"/>
    </row>
    <row r="48" spans="1:5" ht="27" customHeight="1" x14ac:dyDescent="0.25">
      <c r="A48" s="91"/>
      <c r="B48" s="110" t="s">
        <v>176</v>
      </c>
      <c r="C48" s="105">
        <f t="shared" si="1"/>
        <v>4000000</v>
      </c>
      <c r="D48" s="111">
        <v>4000000</v>
      </c>
      <c r="E48" s="101"/>
    </row>
    <row r="49" spans="1:5" ht="28.5" customHeight="1" x14ac:dyDescent="0.25">
      <c r="A49" s="91"/>
      <c r="B49" s="110" t="s">
        <v>177</v>
      </c>
      <c r="C49" s="105">
        <f t="shared" si="1"/>
        <v>6000000</v>
      </c>
      <c r="D49" s="111">
        <v>6000000</v>
      </c>
      <c r="E49" s="101"/>
    </row>
    <row r="50" spans="1:5" ht="57" customHeight="1" x14ac:dyDescent="0.25">
      <c r="A50" s="91"/>
      <c r="B50" s="97" t="s">
        <v>226</v>
      </c>
      <c r="C50" s="95">
        <f t="shared" si="1"/>
        <v>96000000</v>
      </c>
      <c r="D50" s="98">
        <f>4000000*12*2</f>
        <v>96000000</v>
      </c>
      <c r="E50" s="101"/>
    </row>
    <row r="51" spans="1:5" ht="48.75" customHeight="1" x14ac:dyDescent="0.25">
      <c r="A51" s="91"/>
      <c r="B51" s="97" t="s">
        <v>182</v>
      </c>
      <c r="C51" s="95">
        <f t="shared" si="1"/>
        <v>60000000</v>
      </c>
      <c r="D51" s="98">
        <f>30000000*2</f>
        <v>60000000</v>
      </c>
      <c r="E51" s="101"/>
    </row>
    <row r="52" spans="1:5" ht="27" customHeight="1" x14ac:dyDescent="0.25">
      <c r="A52" s="91" t="s">
        <v>28</v>
      </c>
      <c r="B52" s="94" t="s">
        <v>183</v>
      </c>
      <c r="C52" s="95">
        <f t="shared" si="1"/>
        <v>82800000</v>
      </c>
      <c r="D52" s="95">
        <f>+D53+D54+D55+D56</f>
        <v>82800000</v>
      </c>
      <c r="E52" s="101"/>
    </row>
    <row r="53" spans="1:5" ht="82.5" customHeight="1" x14ac:dyDescent="0.25">
      <c r="A53" s="91"/>
      <c r="B53" s="97" t="s">
        <v>187</v>
      </c>
      <c r="C53" s="95">
        <f t="shared" si="1"/>
        <v>28800000</v>
      </c>
      <c r="D53" s="98">
        <f>400000*12*2+400000*4*12</f>
        <v>28800000</v>
      </c>
      <c r="E53" s="101"/>
    </row>
    <row r="54" spans="1:5" ht="46.5" customHeight="1" x14ac:dyDescent="0.25">
      <c r="A54" s="91"/>
      <c r="B54" s="97" t="s">
        <v>184</v>
      </c>
      <c r="C54" s="95">
        <f t="shared" si="1"/>
        <v>14400000</v>
      </c>
      <c r="D54" s="98">
        <f>600000*12*2</f>
        <v>14400000</v>
      </c>
      <c r="E54" s="101"/>
    </row>
    <row r="55" spans="1:5" ht="51.75" customHeight="1" x14ac:dyDescent="0.25">
      <c r="A55" s="91"/>
      <c r="B55" s="97" t="s">
        <v>185</v>
      </c>
      <c r="C55" s="95">
        <f t="shared" si="1"/>
        <v>9600000</v>
      </c>
      <c r="D55" s="98">
        <f>400000*12*2</f>
        <v>9600000</v>
      </c>
      <c r="E55" s="101"/>
    </row>
    <row r="56" spans="1:5" ht="59.25" customHeight="1" x14ac:dyDescent="0.25">
      <c r="A56" s="91"/>
      <c r="B56" s="97" t="s">
        <v>186</v>
      </c>
      <c r="C56" s="95">
        <f t="shared" si="1"/>
        <v>30000000</v>
      </c>
      <c r="D56" s="98">
        <v>30000000</v>
      </c>
      <c r="E56" s="101"/>
    </row>
    <row r="57" spans="1:5" ht="30" customHeight="1" x14ac:dyDescent="0.25">
      <c r="A57" s="91" t="s">
        <v>188</v>
      </c>
      <c r="B57" s="94" t="s">
        <v>189</v>
      </c>
      <c r="C57" s="95">
        <f t="shared" si="1"/>
        <v>206400000</v>
      </c>
      <c r="D57" s="95">
        <f>+D58+D59+D60</f>
        <v>206400000</v>
      </c>
      <c r="E57" s="101"/>
    </row>
    <row r="58" spans="1:5" ht="71.25" customHeight="1" x14ac:dyDescent="0.25">
      <c r="A58" s="91"/>
      <c r="B58" s="97" t="s">
        <v>190</v>
      </c>
      <c r="C58" s="95">
        <f t="shared" si="1"/>
        <v>64800000</v>
      </c>
      <c r="D58" s="98">
        <f>300000*3*36*2</f>
        <v>64800000</v>
      </c>
      <c r="E58" s="101"/>
    </row>
    <row r="59" spans="1:5" ht="63.75" customHeight="1" x14ac:dyDescent="0.25">
      <c r="A59" s="91"/>
      <c r="B59" s="97" t="s">
        <v>191</v>
      </c>
      <c r="C59" s="95">
        <f t="shared" si="1"/>
        <v>108000000</v>
      </c>
      <c r="D59" s="98">
        <f>500000*3*1*36*2</f>
        <v>108000000</v>
      </c>
      <c r="E59" s="101"/>
    </row>
    <row r="60" spans="1:5" ht="58.5" customHeight="1" x14ac:dyDescent="0.25">
      <c r="A60" s="91"/>
      <c r="B60" s="97" t="s">
        <v>192</v>
      </c>
      <c r="C60" s="95">
        <f t="shared" si="1"/>
        <v>33600000</v>
      </c>
      <c r="D60" s="98">
        <f>700000*4*12</f>
        <v>33600000</v>
      </c>
      <c r="E60" s="101"/>
    </row>
    <row r="61" spans="1:5" ht="33.75" customHeight="1" x14ac:dyDescent="0.25">
      <c r="A61" s="91" t="s">
        <v>193</v>
      </c>
      <c r="B61" s="94" t="s">
        <v>194</v>
      </c>
      <c r="C61" s="95">
        <f t="shared" si="1"/>
        <v>430000000</v>
      </c>
      <c r="D61" s="95">
        <f>+D62+D63+D64</f>
        <v>430000000</v>
      </c>
      <c r="E61" s="101"/>
    </row>
    <row r="62" spans="1:5" ht="59.25" customHeight="1" x14ac:dyDescent="0.25">
      <c r="A62" s="91"/>
      <c r="B62" s="97" t="s">
        <v>195</v>
      </c>
      <c r="C62" s="95">
        <f t="shared" si="1"/>
        <v>324000000</v>
      </c>
      <c r="D62" s="98">
        <f>4500000*36*2</f>
        <v>324000000</v>
      </c>
      <c r="E62" s="101"/>
    </row>
    <row r="63" spans="1:5" ht="40.5" customHeight="1" x14ac:dyDescent="0.25">
      <c r="A63" s="91"/>
      <c r="B63" s="97" t="s">
        <v>196</v>
      </c>
      <c r="C63" s="95">
        <f t="shared" si="1"/>
        <v>10000000</v>
      </c>
      <c r="D63" s="98">
        <v>10000000</v>
      </c>
      <c r="E63" s="101"/>
    </row>
    <row r="64" spans="1:5" ht="66" customHeight="1" x14ac:dyDescent="0.25">
      <c r="A64" s="91"/>
      <c r="B64" s="97" t="s">
        <v>197</v>
      </c>
      <c r="C64" s="95">
        <f t="shared" si="1"/>
        <v>96000000</v>
      </c>
      <c r="D64" s="98">
        <f>4000000*12*2</f>
        <v>96000000</v>
      </c>
      <c r="E64" s="101"/>
    </row>
    <row r="65" spans="1:5" ht="51.75" customHeight="1" x14ac:dyDescent="0.25">
      <c r="A65" s="91" t="s">
        <v>198</v>
      </c>
      <c r="B65" s="94" t="s">
        <v>199</v>
      </c>
      <c r="C65" s="95">
        <f t="shared" si="1"/>
        <v>429904500</v>
      </c>
      <c r="D65" s="95">
        <f>+D66+D67+D68+D69+D70</f>
        <v>429904500</v>
      </c>
      <c r="E65" s="101"/>
    </row>
    <row r="66" spans="1:5" ht="39.75" customHeight="1" x14ac:dyDescent="0.25">
      <c r="A66" s="91"/>
      <c r="B66" s="97" t="s">
        <v>200</v>
      </c>
      <c r="C66" s="95">
        <f t="shared" si="1"/>
        <v>20000000</v>
      </c>
      <c r="D66" s="98">
        <v>20000000</v>
      </c>
      <c r="E66" s="101"/>
    </row>
    <row r="67" spans="1:5" ht="28.5" customHeight="1" x14ac:dyDescent="0.25">
      <c r="A67" s="91"/>
      <c r="B67" s="97" t="s">
        <v>201</v>
      </c>
      <c r="C67" s="95">
        <f t="shared" si="1"/>
        <v>20000000</v>
      </c>
      <c r="D67" s="98">
        <f>8000000+12000000</f>
        <v>20000000</v>
      </c>
      <c r="E67" s="101"/>
    </row>
    <row r="68" spans="1:5" ht="53.25" customHeight="1" x14ac:dyDescent="0.25">
      <c r="A68" s="91"/>
      <c r="B68" s="97" t="s">
        <v>202</v>
      </c>
      <c r="C68" s="95">
        <f t="shared" si="1"/>
        <v>20000000</v>
      </c>
      <c r="D68" s="98">
        <f>10000000+10000000</f>
        <v>20000000</v>
      </c>
      <c r="E68" s="101"/>
    </row>
    <row r="69" spans="1:5" ht="32.25" customHeight="1" x14ac:dyDescent="0.25">
      <c r="A69" s="91"/>
      <c r="B69" s="97" t="s">
        <v>203</v>
      </c>
      <c r="C69" s="95">
        <f t="shared" si="1"/>
        <v>40000000</v>
      </c>
      <c r="D69" s="98">
        <f>20000000+20000000</f>
        <v>40000000</v>
      </c>
      <c r="E69" s="101"/>
    </row>
    <row r="70" spans="1:5" ht="82.5" customHeight="1" x14ac:dyDescent="0.25">
      <c r="A70" s="91"/>
      <c r="B70" s="97" t="s">
        <v>222</v>
      </c>
      <c r="C70" s="95">
        <f t="shared" si="1"/>
        <v>329904500</v>
      </c>
      <c r="D70" s="98">
        <f>800000000-358095500-112000000</f>
        <v>329904500</v>
      </c>
      <c r="E70" s="101"/>
    </row>
    <row r="71" spans="1:5" ht="32.25" customHeight="1" x14ac:dyDescent="0.25">
      <c r="A71" s="91" t="s">
        <v>204</v>
      </c>
      <c r="B71" s="94" t="s">
        <v>215</v>
      </c>
      <c r="C71" s="95">
        <f t="shared" si="1"/>
        <v>176000000</v>
      </c>
      <c r="D71" s="95">
        <f>+D72+D73+D74</f>
        <v>176000000</v>
      </c>
      <c r="E71" s="101"/>
    </row>
    <row r="72" spans="1:5" ht="65.25" customHeight="1" x14ac:dyDescent="0.25">
      <c r="A72" s="91"/>
      <c r="B72" s="97" t="s">
        <v>227</v>
      </c>
      <c r="C72" s="95">
        <f t="shared" si="1"/>
        <v>36000000</v>
      </c>
      <c r="D72" s="98">
        <f>1250000*12*2+250000*12*2</f>
        <v>36000000</v>
      </c>
      <c r="E72" s="101"/>
    </row>
    <row r="73" spans="1:5" ht="31.5" customHeight="1" x14ac:dyDescent="0.25">
      <c r="A73" s="91"/>
      <c r="B73" s="97" t="s">
        <v>216</v>
      </c>
      <c r="C73" s="95">
        <f t="shared" si="1"/>
        <v>60000000</v>
      </c>
      <c r="D73" s="98">
        <v>60000000</v>
      </c>
      <c r="E73" s="101"/>
    </row>
    <row r="74" spans="1:5" ht="51" customHeight="1" x14ac:dyDescent="0.25">
      <c r="A74" s="96"/>
      <c r="B74" s="97" t="s">
        <v>228</v>
      </c>
      <c r="C74" s="95">
        <f t="shared" si="1"/>
        <v>80000000</v>
      </c>
      <c r="D74" s="98">
        <f>40000000*2</f>
        <v>80000000</v>
      </c>
      <c r="E74" s="101"/>
    </row>
    <row r="75" spans="1:5" ht="38.25" customHeight="1" x14ac:dyDescent="0.25">
      <c r="A75" s="91" t="s">
        <v>211</v>
      </c>
      <c r="B75" s="94" t="s">
        <v>212</v>
      </c>
      <c r="C75" s="95">
        <f t="shared" si="1"/>
        <v>50000000</v>
      </c>
      <c r="D75" s="95">
        <f>+D76</f>
        <v>50000000</v>
      </c>
      <c r="E75" s="101"/>
    </row>
    <row r="76" spans="1:5" ht="59.25" customHeight="1" x14ac:dyDescent="0.25">
      <c r="A76" s="91"/>
      <c r="B76" s="97" t="s">
        <v>213</v>
      </c>
      <c r="C76" s="95">
        <f t="shared" si="1"/>
        <v>50000000</v>
      </c>
      <c r="D76" s="98">
        <v>50000000</v>
      </c>
      <c r="E76" s="101"/>
    </row>
    <row r="77" spans="1:5" ht="35.25" customHeight="1" x14ac:dyDescent="0.25">
      <c r="A77" s="91" t="s">
        <v>214</v>
      </c>
      <c r="B77" s="94" t="s">
        <v>61</v>
      </c>
      <c r="C77" s="95">
        <f t="shared" si="1"/>
        <v>290000000</v>
      </c>
      <c r="D77" s="95">
        <f>+D78+D79</f>
        <v>290000000</v>
      </c>
      <c r="E77" s="101"/>
    </row>
    <row r="78" spans="1:5" ht="74.25" customHeight="1" x14ac:dyDescent="0.25">
      <c r="A78" s="91"/>
      <c r="B78" s="112" t="s">
        <v>217</v>
      </c>
      <c r="C78" s="95">
        <f t="shared" si="1"/>
        <v>240000000</v>
      </c>
      <c r="D78" s="98">
        <f>10000000*2*12</f>
        <v>240000000</v>
      </c>
      <c r="E78" s="101"/>
    </row>
    <row r="79" spans="1:5" ht="41.25" customHeight="1" x14ac:dyDescent="0.25">
      <c r="A79" s="96"/>
      <c r="B79" s="112" t="s">
        <v>218</v>
      </c>
      <c r="C79" s="95">
        <f t="shared" ref="C79" si="2">+D79+E79</f>
        <v>50000000</v>
      </c>
      <c r="D79" s="98">
        <f>30000000+20000000</f>
        <v>50000000</v>
      </c>
      <c r="E79" s="101"/>
    </row>
    <row r="80" spans="1:5" ht="66.75" customHeight="1" x14ac:dyDescent="0.25">
      <c r="A80" s="96">
        <v>3</v>
      </c>
      <c r="B80" s="112" t="s">
        <v>225</v>
      </c>
      <c r="C80" s="95">
        <f>+D80</f>
        <v>358095500</v>
      </c>
      <c r="D80" s="98">
        <f>283640000+74455500</f>
        <v>358095500</v>
      </c>
      <c r="E80" s="101"/>
    </row>
    <row r="81" spans="1:5" x14ac:dyDescent="0.25">
      <c r="A81" s="113" t="s">
        <v>3</v>
      </c>
      <c r="B81" s="100" t="s">
        <v>221</v>
      </c>
      <c r="C81" s="114">
        <f>+D81</f>
        <v>464000000</v>
      </c>
      <c r="D81" s="114">
        <f>+D82</f>
        <v>464000000</v>
      </c>
      <c r="E81" s="115"/>
    </row>
    <row r="82" spans="1:5" x14ac:dyDescent="0.25">
      <c r="A82" s="116"/>
      <c r="B82" s="94" t="s">
        <v>205</v>
      </c>
      <c r="C82" s="95">
        <f t="shared" ref="C82:C87" si="3">+D82+E82</f>
        <v>464000000</v>
      </c>
      <c r="D82" s="95">
        <f>+D83+D87</f>
        <v>464000000</v>
      </c>
      <c r="E82" s="115"/>
    </row>
    <row r="83" spans="1:5" x14ac:dyDescent="0.25">
      <c r="A83" s="116"/>
      <c r="B83" s="97" t="s">
        <v>206</v>
      </c>
      <c r="C83" s="95">
        <f t="shared" si="3"/>
        <v>424000000</v>
      </c>
      <c r="D83" s="98">
        <f>+D84+D85+D86</f>
        <v>424000000</v>
      </c>
      <c r="E83" s="115"/>
    </row>
    <row r="84" spans="1:5" ht="17.25" x14ac:dyDescent="0.25">
      <c r="A84" s="116"/>
      <c r="B84" s="110" t="s">
        <v>207</v>
      </c>
      <c r="C84" s="105">
        <f t="shared" si="3"/>
        <v>160000000</v>
      </c>
      <c r="D84" s="117">
        <v>160000000</v>
      </c>
      <c r="E84" s="115"/>
    </row>
    <row r="85" spans="1:5" ht="17.25" x14ac:dyDescent="0.25">
      <c r="A85" s="116"/>
      <c r="B85" s="110" t="s">
        <v>208</v>
      </c>
      <c r="C85" s="105">
        <f t="shared" si="3"/>
        <v>220000000</v>
      </c>
      <c r="D85" s="117">
        <v>220000000</v>
      </c>
      <c r="E85" s="115"/>
    </row>
    <row r="86" spans="1:5" ht="17.25" x14ac:dyDescent="0.25">
      <c r="A86" s="116"/>
      <c r="B86" s="110" t="s">
        <v>209</v>
      </c>
      <c r="C86" s="105">
        <f t="shared" si="3"/>
        <v>44000000</v>
      </c>
      <c r="D86" s="117">
        <v>44000000</v>
      </c>
      <c r="E86" s="115"/>
    </row>
    <row r="87" spans="1:5" x14ac:dyDescent="0.25">
      <c r="A87" s="116"/>
      <c r="B87" s="97" t="s">
        <v>210</v>
      </c>
      <c r="C87" s="95">
        <f t="shared" si="3"/>
        <v>40000000</v>
      </c>
      <c r="D87" s="98">
        <v>40000000</v>
      </c>
      <c r="E87" s="115"/>
    </row>
  </sheetData>
  <mergeCells count="8">
    <mergeCell ref="A8:E8"/>
    <mergeCell ref="B9:C9"/>
    <mergeCell ref="A2:E2"/>
    <mergeCell ref="A3:E3"/>
    <mergeCell ref="A4:E4"/>
    <mergeCell ref="A5:E5"/>
    <mergeCell ref="A6:E6"/>
    <mergeCell ref="A7:E7"/>
  </mergeCells>
  <pageMargins left="0.39370078740157483" right="0.19685039370078741" top="0.36" bottom="0.65" header="0.31496062992125984" footer="0.31496062992125984"/>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VPĐKĐ</vt:lpstr>
      <vt:lpstr>TTCN</vt:lpstr>
      <vt:lpstr>VPSỞ</vt:lpstr>
      <vt:lpstr>MAU 49</vt:lpstr>
      <vt:lpstr>DTBS</vt:lpstr>
      <vt:lpstr>Thuyet minh kem theo mau 49</vt:lpstr>
      <vt:lpstr>'MAU 49'!Print_Titles</vt:lpstr>
      <vt:lpstr>'Thuyet minh kem theo mau 49'!Print_Titles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tranthanhhai</dc:creator>
  <cp:lastModifiedBy>User</cp:lastModifiedBy>
  <cp:lastPrinted>2026-07-02T03:01:30Z</cp:lastPrinted>
  <dcterms:created xsi:type="dcterms:W3CDTF">2017-12-15T02:09:27Z</dcterms:created>
  <dcterms:modified xsi:type="dcterms:W3CDTF">2026-07-02T03:01:32Z</dcterms:modified>
</cp:coreProperties>
</file>